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20115" windowHeight="7995"/>
  </bookViews>
  <sheets>
    <sheet name="Hectare" sheetId="1" r:id="rId1"/>
    <sheet name="Hour" sheetId="2" r:id="rId2"/>
    <sheet name="Workrate" sheetId="3" r:id="rId3"/>
    <sheet name="Repair costs" sheetId="4" r:id="rId4"/>
  </sheets>
  <calcPr calcId="152511"/>
</workbook>
</file>

<file path=xl/calcChain.xml><?xml version="1.0" encoding="utf-8"?>
<calcChain xmlns="http://schemas.openxmlformats.org/spreadsheetml/2006/main">
  <c r="E27" i="1" l="1"/>
  <c r="E24" i="1"/>
  <c r="E28" i="1"/>
  <c r="E25" i="2"/>
  <c r="C11" i="4"/>
  <c r="D30" i="3" l="1"/>
  <c r="D28" i="3"/>
  <c r="D20" i="3"/>
  <c r="D19" i="3"/>
  <c r="D18" i="3"/>
  <c r="C30" i="3"/>
  <c r="C28" i="3"/>
  <c r="C20" i="3"/>
  <c r="C26" i="3" s="1"/>
  <c r="C19" i="3"/>
  <c r="C18" i="3"/>
  <c r="E26" i="2"/>
  <c r="E15" i="2"/>
  <c r="E14" i="2"/>
  <c r="E13" i="2"/>
  <c r="E11" i="2"/>
  <c r="E12" i="2" s="1"/>
  <c r="E15" i="1"/>
  <c r="E14" i="1"/>
  <c r="E13" i="1"/>
  <c r="E11" i="1"/>
  <c r="E12" i="1" s="1"/>
  <c r="E17" i="1" l="1"/>
  <c r="E19" i="1" s="1"/>
  <c r="E30" i="1" s="1"/>
  <c r="E35" i="1" s="1"/>
  <c r="E17" i="2"/>
  <c r="D21" i="3"/>
  <c r="D29" i="3" s="1"/>
  <c r="C21" i="3"/>
  <c r="C27" i="3" s="1"/>
  <c r="D26" i="3"/>
  <c r="E19" i="2" l="1"/>
  <c r="E29" i="2" s="1"/>
  <c r="E34" i="2" s="1"/>
  <c r="D27" i="3"/>
  <c r="D22" i="3"/>
  <c r="D23" i="3" s="1"/>
  <c r="D31" i="3"/>
  <c r="C29" i="3"/>
  <c r="C22" i="3"/>
  <c r="C23" i="3" s="1"/>
  <c r="C31" i="3"/>
</calcChain>
</file>

<file path=xl/sharedStrings.xml><?xml version="1.0" encoding="utf-8"?>
<sst xmlns="http://schemas.openxmlformats.org/spreadsheetml/2006/main" count="129" uniqueCount="95">
  <si>
    <t>Purchase price</t>
  </si>
  <si>
    <t>Selling price after</t>
  </si>
  <si>
    <t>Interest</t>
  </si>
  <si>
    <t>Years</t>
  </si>
  <si>
    <t>% rate</t>
  </si>
  <si>
    <t>Annual Depreciation</t>
  </si>
  <si>
    <t>Insurance</t>
  </si>
  <si>
    <t>% of purchase price</t>
  </si>
  <si>
    <t>Total annual fixed cost</t>
  </si>
  <si>
    <t>Hectares worked annually</t>
  </si>
  <si>
    <t>Fixed cost per Ha</t>
  </si>
  <si>
    <t>Spares and repairs</t>
  </si>
  <si>
    <t>Total cost per Ha</t>
  </si>
  <si>
    <t>Building / Storage cost</t>
  </si>
  <si>
    <t>Fixed cost per Hour</t>
  </si>
  <si>
    <t>Total cost per Hour</t>
  </si>
  <si>
    <t>Hours worked annually</t>
  </si>
  <si>
    <t>Workrate</t>
  </si>
  <si>
    <t>Input data</t>
  </si>
  <si>
    <t>Model</t>
  </si>
  <si>
    <t>A</t>
  </si>
  <si>
    <t>B</t>
  </si>
  <si>
    <t>Application rate</t>
  </si>
  <si>
    <t>Transport time, one way (mins)</t>
  </si>
  <si>
    <t>Field efficiency (%)</t>
  </si>
  <si>
    <t>Filling time (mins)</t>
  </si>
  <si>
    <t>Output</t>
  </si>
  <si>
    <t>Area covered per load (ha)</t>
  </si>
  <si>
    <t>Filling rate (kg/min or l/min)</t>
  </si>
  <si>
    <t>Spot work rate (ha/hr)</t>
  </si>
  <si>
    <t>Total time per load (min)</t>
  </si>
  <si>
    <t>Overall work rate (ha/hr)</t>
  </si>
  <si>
    <t>Overall efficiency (%)</t>
  </si>
  <si>
    <t>Components</t>
  </si>
  <si>
    <t>Application time per load (min)</t>
  </si>
  <si>
    <t>Application time (%)</t>
  </si>
  <si>
    <t>Filling time per load (min)</t>
  </si>
  <si>
    <t>Filling time(%)</t>
  </si>
  <si>
    <t>Transport time per load (min)</t>
  </si>
  <si>
    <t>Transport time (%)</t>
  </si>
  <si>
    <t>Implement width (m)</t>
  </si>
  <si>
    <t>Capacity (KG or Litres)</t>
  </si>
  <si>
    <t>Forward speed (km/h)</t>
  </si>
  <si>
    <t>A two model example - sprayer example</t>
  </si>
  <si>
    <t>hours per year</t>
  </si>
  <si>
    <t>%</t>
  </si>
  <si>
    <t>Estimated Annual cost of repairs</t>
  </si>
  <si>
    <t>Annual use (hours)</t>
  </si>
  <si>
    <t>% of purchase price (table 1)</t>
  </si>
  <si>
    <t>Budgeted repair &amp; maintenance bill</t>
  </si>
  <si>
    <t>Tractors</t>
  </si>
  <si>
    <t xml:space="preserve">additional hours  </t>
  </si>
  <si>
    <t>for every 100 hours</t>
  </si>
  <si>
    <t>Harvesting Machinery</t>
  </si>
  <si>
    <t xml:space="preserve">Combine harvesters, self-propelled forage harvesters, </t>
  </si>
  <si>
    <t>self-propelled potato harvesters</t>
  </si>
  <si>
    <t>Trailed forage harvesters, pick-up balers, potato &amp;</t>
  </si>
  <si>
    <t>sugar beet harvesters</t>
  </si>
  <si>
    <t>Other implements and machines</t>
  </si>
  <si>
    <t>Ploughs, cultivators, toothed harrows</t>
  </si>
  <si>
    <t>Rotary cultivators, mowers, Pea cutter - windrowers</t>
  </si>
  <si>
    <t>Disc harrows, Fertiliser spreaders, muck spreaders,</t>
  </si>
  <si>
    <t>combine drills, potato planters with fertiliser attachment,</t>
  </si>
  <si>
    <t>sprayers, hedge cutters</t>
  </si>
  <si>
    <t>Tedders, Unit drills, Flail forage harvesters, Semi-automatic</t>
  </si>
  <si>
    <t>potato planters and transplanters</t>
  </si>
  <si>
    <t>Cereal drills, hydraulic loaders, potato planting attachments</t>
  </si>
  <si>
    <t>Grain dryers, grain cleaners, rolls</t>
  </si>
  <si>
    <t>Sprayer</t>
  </si>
  <si>
    <t>Fertiliser spreader example</t>
  </si>
  <si>
    <t>Machinery Costs Calculation per hour</t>
  </si>
  <si>
    <t>Muck spreader example</t>
  </si>
  <si>
    <t>Average value per yr owned</t>
  </si>
  <si>
    <t>Actual annual depreciation</t>
  </si>
  <si>
    <t>Building / storage cost</t>
  </si>
  <si>
    <t>Contractors / machinery ring charge per hour</t>
  </si>
  <si>
    <t>Annual savings by using contractor and not purchasing</t>
  </si>
  <si>
    <t xml:space="preserve">Fixed costs </t>
  </si>
  <si>
    <t>Table 1. % of purchase price as cost of repairs</t>
  </si>
  <si>
    <t>Contractors / machinery ring charge per Ha</t>
  </si>
  <si>
    <t>Machinery Costs Calculation per Ha</t>
  </si>
  <si>
    <t>For typical contractor charges click here</t>
  </si>
  <si>
    <t>Fuel consumption lt/ha - for typical consumption figures clike here (page 12)</t>
  </si>
  <si>
    <t>Cost of fuel per hour</t>
  </si>
  <si>
    <t>Operating costs</t>
  </si>
  <si>
    <t>Labour cost per hour</t>
  </si>
  <si>
    <t>Ha covered/worked per hour</t>
  </si>
  <si>
    <t>Fuel price £/lt   - prices can be found here</t>
  </si>
  <si>
    <t>Cost of fuel per Ha</t>
  </si>
  <si>
    <t>Labour per ha</t>
  </si>
  <si>
    <t>SZL</t>
  </si>
  <si>
    <t>SZL/Hr</t>
  </si>
  <si>
    <t>SZL/Lt</t>
  </si>
  <si>
    <t xml:space="preserve"> -SZL would suggest you may be better purchasing</t>
  </si>
  <si>
    <t>Fuel price SZL/lt   - prices can be found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</si>
</sst>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6" formatCode="&quot;£&quot;#,##0.00"/>
    <numFmt numFmtId="167" formatCode="[$SZL]\ #,##0.00"/>
    <numFmt numFmtId="168" formatCode="[$SZL]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D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3" fontId="0" fillId="3" borderId="1" xfId="0" applyNumberForma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0" xfId="0" applyNumberFormat="1" applyBorder="1"/>
    <xf numFmtId="3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3" fontId="1" fillId="0" borderId="1" xfId="0" applyNumberFormat="1" applyFont="1" applyFill="1" applyBorder="1"/>
    <xf numFmtId="0" fontId="0" fillId="0" borderId="0" xfId="0" applyFill="1"/>
    <xf numFmtId="3" fontId="1" fillId="3" borderId="1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 applyFill="1" applyBorder="1"/>
    <xf numFmtId="3" fontId="0" fillId="0" borderId="12" xfId="0" applyNumberFormat="1" applyFill="1" applyBorder="1"/>
    <xf numFmtId="3" fontId="0" fillId="0" borderId="5" xfId="0" applyNumberFormat="1" applyFill="1" applyBorder="1"/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10" xfId="0" applyFont="1" applyFill="1" applyBorder="1"/>
    <xf numFmtId="0" fontId="1" fillId="0" borderId="4" xfId="0" applyFont="1" applyBorder="1"/>
    <xf numFmtId="0" fontId="0" fillId="4" borderId="7" xfId="0" applyFill="1" applyBorder="1"/>
    <xf numFmtId="0" fontId="3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0" borderId="0" xfId="1"/>
    <xf numFmtId="0" fontId="4" fillId="0" borderId="0" xfId="1" applyAlignment="1">
      <alignment horizontal="left" wrapText="1"/>
    </xf>
    <xf numFmtId="3" fontId="0" fillId="3" borderId="1" xfId="0" applyNumberFormat="1" applyFont="1" applyFill="1" applyBorder="1"/>
    <xf numFmtId="0" fontId="0" fillId="0" borderId="0" xfId="0" applyFont="1"/>
    <xf numFmtId="0" fontId="1" fillId="0" borderId="0" xfId="1" applyFont="1" applyAlignment="1">
      <alignment horizontal="left" wrapText="1"/>
    </xf>
    <xf numFmtId="0" fontId="0" fillId="5" borderId="0" xfId="0" applyFill="1" applyBorder="1"/>
    <xf numFmtId="0" fontId="4" fillId="0" borderId="0" xfId="1" applyAlignment="1">
      <alignment wrapText="1"/>
    </xf>
    <xf numFmtId="3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/>
    <xf numFmtId="4" fontId="1" fillId="0" borderId="0" xfId="0" applyNumberFormat="1" applyFont="1" applyFill="1" applyBorder="1"/>
    <xf numFmtId="166" fontId="0" fillId="0" borderId="5" xfId="0" applyNumberFormat="1" applyBorder="1"/>
    <xf numFmtId="166" fontId="0" fillId="0" borderId="0" xfId="0" applyNumberFormat="1"/>
    <xf numFmtId="166" fontId="0" fillId="0" borderId="12" xfId="0" applyNumberFormat="1" applyFill="1" applyBorder="1"/>
    <xf numFmtId="166" fontId="0" fillId="0" borderId="0" xfId="0" applyNumberFormat="1" applyFill="1" applyBorder="1"/>
    <xf numFmtId="0" fontId="0" fillId="5" borderId="0" xfId="0" applyFill="1"/>
    <xf numFmtId="0" fontId="1" fillId="5" borderId="0" xfId="0" applyFont="1" applyFill="1"/>
    <xf numFmtId="0" fontId="5" fillId="0" borderId="0" xfId="0" applyFont="1"/>
    <xf numFmtId="0" fontId="6" fillId="0" borderId="0" xfId="0" applyFont="1"/>
    <xf numFmtId="0" fontId="0" fillId="5" borderId="0" xfId="0" applyFill="1" applyBorder="1" applyAlignment="1">
      <alignment horizontal="center"/>
    </xf>
    <xf numFmtId="167" fontId="1" fillId="0" borderId="1" xfId="0" applyNumberFormat="1" applyFont="1" applyFill="1" applyBorder="1"/>
    <xf numFmtId="167" fontId="1" fillId="0" borderId="1" xfId="0" applyNumberFormat="1" applyFont="1" applyBorder="1"/>
    <xf numFmtId="167" fontId="1" fillId="0" borderId="0" xfId="0" applyNumberFormat="1" applyFont="1" applyFill="1" applyBorder="1"/>
    <xf numFmtId="167" fontId="1" fillId="3" borderId="1" xfId="0" applyNumberFormat="1" applyFont="1" applyFill="1" applyBorder="1"/>
    <xf numFmtId="168" fontId="1" fillId="0" borderId="11" xfId="0" applyNumberFormat="1" applyFont="1" applyFill="1" applyBorder="1"/>
    <xf numFmtId="0" fontId="0" fillId="0" borderId="0" xfId="1" applyFont="1" applyAlignment="1">
      <alignment horizontal="left" wrapText="1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iry.ahdb.org.uk/market-information/farm-expenses/monthly-fuel-tracker/monthly-fuel-track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iry.ahdb.org.uk/market-information/farm-expenses/monthly-fuel-tracker/monthly-fuel-tracker/" TargetMode="External"/><Relationship Id="rId2" Type="http://schemas.openxmlformats.org/officeDocument/2006/relationships/hyperlink" Target="http://www.naac.co.uk/userfiles/files/NAAC%20Contracting%20Charges%20Guide%202015-16.pdf" TargetMode="External"/><Relationship Id="rId1" Type="http://schemas.openxmlformats.org/officeDocument/2006/relationships/hyperlink" Target="https://ec.europa.eu/energy/intelligent/projects/sites/iee-projects/files/projects/documents/efficient20_trainer_handbook_en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workbookViewId="0">
      <selection activeCell="B23" sqref="B23"/>
    </sheetView>
  </sheetViews>
  <sheetFormatPr defaultRowHeight="15" x14ac:dyDescent="0.25"/>
  <cols>
    <col min="1" max="1" width="9.140625" style="69"/>
    <col min="2" max="2" width="44.42578125" customWidth="1"/>
    <col min="4" max="4" width="23" customWidth="1"/>
    <col min="5" max="5" width="9.5703125" bestFit="1" customWidth="1"/>
    <col min="7" max="32" width="9.140625" style="69"/>
  </cols>
  <sheetData>
    <row r="1" spans="2:5" s="69" customFormat="1" x14ac:dyDescent="0.25"/>
    <row r="2" spans="2:5" ht="18.75" x14ac:dyDescent="0.3">
      <c r="B2" s="71" t="s">
        <v>80</v>
      </c>
    </row>
    <row r="4" spans="2:5" x14ac:dyDescent="0.25">
      <c r="B4" s="3" t="s">
        <v>69</v>
      </c>
      <c r="E4" s="27" t="s">
        <v>90</v>
      </c>
    </row>
    <row r="6" spans="2:5" x14ac:dyDescent="0.25">
      <c r="B6" t="s">
        <v>0</v>
      </c>
      <c r="E6" s="22">
        <v>10000</v>
      </c>
    </row>
    <row r="7" spans="2:5" x14ac:dyDescent="0.25">
      <c r="B7" t="s">
        <v>1</v>
      </c>
      <c r="C7" s="20">
        <v>5</v>
      </c>
      <c r="D7" t="s">
        <v>3</v>
      </c>
      <c r="E7" s="22">
        <v>5000</v>
      </c>
    </row>
    <row r="8" spans="2:5" x14ac:dyDescent="0.25">
      <c r="B8" t="s">
        <v>9</v>
      </c>
      <c r="E8" s="22">
        <v>300</v>
      </c>
    </row>
    <row r="9" spans="2:5" x14ac:dyDescent="0.25">
      <c r="E9" s="23"/>
    </row>
    <row r="10" spans="2:5" x14ac:dyDescent="0.25">
      <c r="B10" s="3" t="s">
        <v>77</v>
      </c>
      <c r="E10" s="23"/>
    </row>
    <row r="11" spans="2:5" x14ac:dyDescent="0.25">
      <c r="B11" t="s">
        <v>72</v>
      </c>
      <c r="E11" s="24">
        <f>(E6+E7)/2</f>
        <v>7500</v>
      </c>
    </row>
    <row r="12" spans="2:5" x14ac:dyDescent="0.25">
      <c r="B12" t="s">
        <v>2</v>
      </c>
      <c r="C12" s="20">
        <v>2</v>
      </c>
      <c r="D12" t="s">
        <v>4</v>
      </c>
      <c r="E12" s="24">
        <f>(E11*C12)/100</f>
        <v>150</v>
      </c>
    </row>
    <row r="13" spans="2:5" x14ac:dyDescent="0.25">
      <c r="B13" t="s">
        <v>5</v>
      </c>
      <c r="E13" s="24">
        <f>(E6-E7)/C7</f>
        <v>1000</v>
      </c>
    </row>
    <row r="14" spans="2:5" x14ac:dyDescent="0.25">
      <c r="B14" t="s">
        <v>6</v>
      </c>
      <c r="C14" s="20">
        <v>2</v>
      </c>
      <c r="D14" t="s">
        <v>7</v>
      </c>
      <c r="E14" s="24">
        <f>(E6*C14)/100</f>
        <v>200</v>
      </c>
    </row>
    <row r="15" spans="2:5" x14ac:dyDescent="0.25">
      <c r="B15" t="s">
        <v>13</v>
      </c>
      <c r="C15" s="20">
        <v>1</v>
      </c>
      <c r="D15" t="s">
        <v>7</v>
      </c>
      <c r="E15" s="24">
        <f>(E6*C15)/100</f>
        <v>100</v>
      </c>
    </row>
    <row r="16" spans="2:5" x14ac:dyDescent="0.25">
      <c r="E16" s="61"/>
    </row>
    <row r="17" spans="1:32" s="3" customFormat="1" x14ac:dyDescent="0.25">
      <c r="A17" s="70"/>
      <c r="B17" s="3" t="s">
        <v>8</v>
      </c>
      <c r="E17" s="31">
        <f>(E12+E13+E14+E15)</f>
        <v>1450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 ht="15.75" thickBot="1" x14ac:dyDescent="0.3">
      <c r="E18" s="33"/>
    </row>
    <row r="19" spans="1:32" s="3" customFormat="1" ht="15.75" thickTop="1" x14ac:dyDescent="0.25">
      <c r="A19" s="70"/>
      <c r="B19" s="3" t="s">
        <v>10</v>
      </c>
      <c r="E19" s="64">
        <f>(E17/E8)</f>
        <v>4.833333333333333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 x14ac:dyDescent="0.25">
      <c r="E20" s="23"/>
    </row>
    <row r="21" spans="1:32" ht="15" customHeight="1" x14ac:dyDescent="0.25">
      <c r="B21" s="3" t="s">
        <v>84</v>
      </c>
      <c r="E21" s="25"/>
    </row>
    <row r="22" spans="1:32" x14ac:dyDescent="0.25">
      <c r="B22" s="57" t="s">
        <v>86</v>
      </c>
      <c r="C22" s="20">
        <v>6.5</v>
      </c>
      <c r="E22" s="25"/>
    </row>
    <row r="23" spans="1:32" x14ac:dyDescent="0.25">
      <c r="B23" t="s">
        <v>85</v>
      </c>
      <c r="C23" s="20">
        <v>10</v>
      </c>
      <c r="D23" t="s">
        <v>91</v>
      </c>
      <c r="E23" s="25"/>
    </row>
    <row r="24" spans="1:32" s="3" customFormat="1" x14ac:dyDescent="0.25">
      <c r="A24" s="70"/>
      <c r="B24" s="3" t="s">
        <v>89</v>
      </c>
      <c r="E24" s="74">
        <f>C23/C22</f>
        <v>1.5384615384615385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 x14ac:dyDescent="0.25">
      <c r="B25" s="79" t="s">
        <v>94</v>
      </c>
      <c r="C25" s="20">
        <v>0.4</v>
      </c>
      <c r="D25" t="s">
        <v>92</v>
      </c>
      <c r="E25" s="65"/>
    </row>
    <row r="26" spans="1:32" x14ac:dyDescent="0.25">
      <c r="B26" s="60"/>
      <c r="C26" s="21">
        <v>1.5</v>
      </c>
      <c r="E26" s="66"/>
    </row>
    <row r="27" spans="1:32" s="3" customFormat="1" x14ac:dyDescent="0.25">
      <c r="A27" s="70"/>
      <c r="B27" s="58" t="s">
        <v>88</v>
      </c>
      <c r="E27" s="75">
        <f>C26*C25</f>
        <v>0.60000000000000009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 s="3" customFormat="1" x14ac:dyDescent="0.25">
      <c r="A28" s="70"/>
      <c r="B28" s="3" t="s">
        <v>11</v>
      </c>
      <c r="C28" s="35">
        <v>2</v>
      </c>
      <c r="D28" s="3" t="s">
        <v>7</v>
      </c>
      <c r="E28" s="74">
        <f>(E6*C28/100)/E8</f>
        <v>0.66666666666666663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 ht="15.75" thickBot="1" x14ac:dyDescent="0.3">
      <c r="C29" s="9"/>
      <c r="E29" s="67"/>
    </row>
    <row r="30" spans="1:32" s="3" customFormat="1" ht="15.75" thickTop="1" x14ac:dyDescent="0.25">
      <c r="A30" s="70"/>
      <c r="B30" s="3" t="s">
        <v>12</v>
      </c>
      <c r="C30" s="62"/>
      <c r="E30" s="76">
        <f>E24+E27+E28+E19</f>
        <v>7.638461538461538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</row>
    <row r="31" spans="1:32" x14ac:dyDescent="0.25">
      <c r="C31" s="9"/>
      <c r="E31" s="68"/>
    </row>
    <row r="32" spans="1:32" s="3" customFormat="1" x14ac:dyDescent="0.25">
      <c r="A32" s="70"/>
      <c r="B32" s="3" t="s">
        <v>79</v>
      </c>
      <c r="D32" s="57"/>
      <c r="E32" s="77">
        <v>12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</row>
    <row r="33" spans="1:32" x14ac:dyDescent="0.25">
      <c r="B33" s="54"/>
    </row>
    <row r="34" spans="1:32" ht="15.75" thickBot="1" x14ac:dyDescent="0.3">
      <c r="B34" s="54"/>
    </row>
    <row r="35" spans="1:32" s="3" customFormat="1" ht="15.75" thickBot="1" x14ac:dyDescent="0.3">
      <c r="A35" s="70"/>
      <c r="B35" s="3" t="s">
        <v>76</v>
      </c>
      <c r="E35" s="78">
        <f>(E30-E32)*E8</f>
        <v>-1308.4615384615386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</row>
    <row r="36" spans="1:32" x14ac:dyDescent="0.25">
      <c r="B36" t="s">
        <v>93</v>
      </c>
    </row>
    <row r="38" spans="1:32" x14ac:dyDescent="0.25">
      <c r="B38" s="69"/>
      <c r="C38" s="69"/>
      <c r="D38" s="69"/>
      <c r="E38" s="69"/>
      <c r="F38" s="69"/>
    </row>
    <row r="39" spans="1:32" x14ac:dyDescent="0.25">
      <c r="B39" s="69"/>
      <c r="C39" s="69"/>
      <c r="D39" s="69"/>
      <c r="E39" s="69"/>
      <c r="F39" s="69"/>
    </row>
    <row r="40" spans="1:32" x14ac:dyDescent="0.25">
      <c r="B40" s="69"/>
      <c r="C40" s="69"/>
      <c r="D40" s="69"/>
      <c r="E40" s="69"/>
      <c r="F40" s="69"/>
    </row>
    <row r="41" spans="1:32" x14ac:dyDescent="0.25">
      <c r="B41" s="69"/>
      <c r="C41" s="69"/>
      <c r="D41" s="69"/>
      <c r="E41" s="69"/>
      <c r="F41" s="69"/>
    </row>
    <row r="42" spans="1:32" x14ac:dyDescent="0.25">
      <c r="B42" s="69"/>
      <c r="C42" s="69"/>
      <c r="D42" s="69"/>
      <c r="E42" s="69"/>
      <c r="F42" s="69"/>
    </row>
    <row r="43" spans="1:32" x14ac:dyDescent="0.25">
      <c r="B43" s="69"/>
      <c r="C43" s="69"/>
      <c r="D43" s="69"/>
      <c r="E43" s="69"/>
      <c r="F43" s="69"/>
    </row>
    <row r="44" spans="1:32" x14ac:dyDescent="0.25">
      <c r="B44" s="69"/>
      <c r="C44" s="69"/>
      <c r="D44" s="69"/>
      <c r="E44" s="69"/>
      <c r="F44" s="69"/>
    </row>
    <row r="45" spans="1:32" x14ac:dyDescent="0.25">
      <c r="B45" s="69"/>
      <c r="C45" s="69"/>
      <c r="D45" s="69"/>
      <c r="E45" s="69"/>
      <c r="F45" s="69"/>
    </row>
    <row r="46" spans="1:32" x14ac:dyDescent="0.25">
      <c r="B46" s="69"/>
      <c r="C46" s="69"/>
      <c r="D46" s="69"/>
      <c r="E46" s="69"/>
      <c r="F46" s="69"/>
    </row>
    <row r="47" spans="1:32" x14ac:dyDescent="0.25">
      <c r="B47" s="69"/>
      <c r="C47" s="69"/>
      <c r="D47" s="69"/>
      <c r="E47" s="69"/>
      <c r="F47" s="69"/>
    </row>
    <row r="48" spans="1:32" x14ac:dyDescent="0.25">
      <c r="B48" s="69"/>
      <c r="C48" s="69"/>
      <c r="D48" s="69"/>
      <c r="E48" s="69"/>
      <c r="F48" s="69"/>
    </row>
    <row r="49" spans="2:6" x14ac:dyDescent="0.25">
      <c r="B49" s="69"/>
      <c r="C49" s="69"/>
      <c r="D49" s="69"/>
      <c r="E49" s="69"/>
      <c r="F49" s="69"/>
    </row>
    <row r="50" spans="2:6" x14ac:dyDescent="0.25">
      <c r="B50" s="69"/>
      <c r="C50" s="69"/>
      <c r="D50" s="69"/>
      <c r="E50" s="69"/>
      <c r="F50" s="69"/>
    </row>
    <row r="51" spans="2:6" x14ac:dyDescent="0.25">
      <c r="B51" s="69"/>
      <c r="C51" s="69"/>
      <c r="D51" s="69"/>
      <c r="E51" s="69"/>
      <c r="F51" s="69"/>
    </row>
    <row r="52" spans="2:6" x14ac:dyDescent="0.25">
      <c r="B52" s="69"/>
      <c r="C52" s="69"/>
      <c r="D52" s="69"/>
      <c r="E52" s="69"/>
      <c r="F52" s="69"/>
    </row>
    <row r="53" spans="2:6" x14ac:dyDescent="0.25">
      <c r="B53" s="69"/>
      <c r="C53" s="69"/>
      <c r="D53" s="69"/>
      <c r="E53" s="69"/>
      <c r="F53" s="69"/>
    </row>
    <row r="54" spans="2:6" x14ac:dyDescent="0.25">
      <c r="B54" s="69"/>
      <c r="C54" s="69"/>
      <c r="D54" s="69"/>
      <c r="E54" s="69"/>
      <c r="F54" s="69"/>
    </row>
    <row r="55" spans="2:6" x14ac:dyDescent="0.25">
      <c r="B55" s="69"/>
      <c r="C55" s="69"/>
      <c r="D55" s="69"/>
      <c r="E55" s="69"/>
      <c r="F55" s="69"/>
    </row>
    <row r="56" spans="2:6" x14ac:dyDescent="0.25">
      <c r="B56" s="69"/>
      <c r="C56" s="69"/>
      <c r="D56" s="69"/>
      <c r="E56" s="69"/>
      <c r="F56" s="69"/>
    </row>
    <row r="57" spans="2:6" x14ac:dyDescent="0.25">
      <c r="B57" s="69"/>
      <c r="C57" s="69"/>
      <c r="D57" s="69"/>
      <c r="E57" s="69"/>
      <c r="F57" s="69"/>
    </row>
    <row r="58" spans="2:6" x14ac:dyDescent="0.25">
      <c r="B58" s="69"/>
      <c r="C58" s="69"/>
      <c r="D58" s="69"/>
      <c r="E58" s="69"/>
      <c r="F58" s="69"/>
    </row>
    <row r="59" spans="2:6" x14ac:dyDescent="0.25">
      <c r="B59" s="69"/>
      <c r="C59" s="69"/>
      <c r="D59" s="69"/>
      <c r="E59" s="69"/>
      <c r="F59" s="69"/>
    </row>
    <row r="60" spans="2:6" x14ac:dyDescent="0.25">
      <c r="B60" s="69"/>
      <c r="C60" s="69"/>
      <c r="D60" s="69"/>
      <c r="E60" s="69"/>
      <c r="F60" s="69"/>
    </row>
    <row r="61" spans="2:6" x14ac:dyDescent="0.25">
      <c r="B61" s="69"/>
      <c r="C61" s="69"/>
      <c r="D61" s="69"/>
      <c r="E61" s="69"/>
      <c r="F61" s="69"/>
    </row>
    <row r="62" spans="2:6" x14ac:dyDescent="0.25">
      <c r="B62" s="69"/>
      <c r="C62" s="69"/>
      <c r="D62" s="69"/>
      <c r="E62" s="69"/>
      <c r="F62" s="69"/>
    </row>
    <row r="63" spans="2:6" x14ac:dyDescent="0.25">
      <c r="B63" s="69"/>
      <c r="C63" s="69"/>
      <c r="D63" s="69"/>
      <c r="E63" s="69"/>
      <c r="F63" s="69"/>
    </row>
    <row r="64" spans="2:6" x14ac:dyDescent="0.25">
      <c r="B64" s="69"/>
      <c r="C64" s="69"/>
      <c r="D64" s="69"/>
      <c r="E64" s="69"/>
      <c r="F64" s="69"/>
    </row>
    <row r="65" spans="2:6" x14ac:dyDescent="0.25">
      <c r="B65" s="69"/>
      <c r="C65" s="69"/>
      <c r="D65" s="69"/>
      <c r="E65" s="69"/>
      <c r="F65" s="69"/>
    </row>
    <row r="66" spans="2:6" x14ac:dyDescent="0.25">
      <c r="B66" s="69"/>
      <c r="C66" s="69"/>
      <c r="D66" s="69"/>
      <c r="E66" s="69"/>
      <c r="F66" s="69"/>
    </row>
    <row r="67" spans="2:6" x14ac:dyDescent="0.25">
      <c r="B67" s="69"/>
      <c r="C67" s="69"/>
      <c r="D67" s="69"/>
      <c r="E67" s="69"/>
      <c r="F67" s="69"/>
    </row>
    <row r="68" spans="2:6" x14ac:dyDescent="0.25">
      <c r="B68" s="69"/>
      <c r="C68" s="69"/>
      <c r="D68" s="69"/>
      <c r="E68" s="69"/>
      <c r="F68" s="69"/>
    </row>
    <row r="69" spans="2:6" x14ac:dyDescent="0.25">
      <c r="B69" s="69"/>
      <c r="C69" s="69"/>
      <c r="D69" s="69"/>
      <c r="E69" s="69"/>
      <c r="F69" s="69"/>
    </row>
    <row r="70" spans="2:6" x14ac:dyDescent="0.25">
      <c r="B70" s="69"/>
      <c r="C70" s="69"/>
      <c r="D70" s="69"/>
      <c r="E70" s="69"/>
      <c r="F70" s="69"/>
    </row>
    <row r="71" spans="2:6" x14ac:dyDescent="0.25">
      <c r="B71" s="69"/>
      <c r="C71" s="69"/>
      <c r="D71" s="69"/>
      <c r="E71" s="69"/>
      <c r="F71" s="69"/>
    </row>
    <row r="72" spans="2:6" x14ac:dyDescent="0.25">
      <c r="B72" s="69"/>
      <c r="C72" s="69"/>
      <c r="D72" s="69"/>
      <c r="E72" s="69"/>
      <c r="F72" s="69"/>
    </row>
    <row r="73" spans="2:6" x14ac:dyDescent="0.25">
      <c r="B73" s="69"/>
      <c r="C73" s="69"/>
      <c r="D73" s="69"/>
      <c r="E73" s="69"/>
      <c r="F73" s="69"/>
    </row>
    <row r="74" spans="2:6" x14ac:dyDescent="0.25">
      <c r="B74" s="69"/>
      <c r="C74" s="69"/>
      <c r="D74" s="69"/>
      <c r="E74" s="69"/>
      <c r="F74" s="69"/>
    </row>
  </sheetData>
  <hyperlinks>
    <hyperlink ref="B25" r:id="rId1" location=".VyNmJ032bIU" display="Fuel price £/lt  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" workbookViewId="0">
      <selection activeCell="B35" sqref="B35"/>
    </sheetView>
  </sheetViews>
  <sheetFormatPr defaultRowHeight="15" x14ac:dyDescent="0.25"/>
  <cols>
    <col min="1" max="1" width="9.140625" style="69"/>
    <col min="2" max="2" width="49.140625" customWidth="1"/>
    <col min="4" max="4" width="20" customWidth="1"/>
    <col min="7" max="21" width="9.140625" style="69"/>
  </cols>
  <sheetData>
    <row r="1" spans="2:5" s="69" customFormat="1" x14ac:dyDescent="0.25"/>
    <row r="2" spans="2:5" ht="18.75" x14ac:dyDescent="0.3">
      <c r="B2" s="71" t="s">
        <v>70</v>
      </c>
    </row>
    <row r="4" spans="2:5" x14ac:dyDescent="0.25">
      <c r="B4" s="3" t="s">
        <v>71</v>
      </c>
      <c r="E4" s="27" t="s">
        <v>90</v>
      </c>
    </row>
    <row r="6" spans="2:5" x14ac:dyDescent="0.25">
      <c r="B6" t="s">
        <v>0</v>
      </c>
      <c r="E6" s="22">
        <v>10000</v>
      </c>
    </row>
    <row r="7" spans="2:5" x14ac:dyDescent="0.25">
      <c r="B7" t="s">
        <v>1</v>
      </c>
      <c r="C7" s="20">
        <v>10</v>
      </c>
      <c r="D7" t="s">
        <v>3</v>
      </c>
      <c r="E7" s="22">
        <v>6000</v>
      </c>
    </row>
    <row r="8" spans="2:5" x14ac:dyDescent="0.25">
      <c r="B8" t="s">
        <v>16</v>
      </c>
      <c r="E8" s="22">
        <v>30</v>
      </c>
    </row>
    <row r="9" spans="2:5" x14ac:dyDescent="0.25">
      <c r="E9" s="23"/>
    </row>
    <row r="10" spans="2:5" x14ac:dyDescent="0.25">
      <c r="B10" s="3" t="s">
        <v>77</v>
      </c>
      <c r="E10" s="23"/>
    </row>
    <row r="11" spans="2:5" x14ac:dyDescent="0.25">
      <c r="B11" t="s">
        <v>72</v>
      </c>
      <c r="E11" s="24">
        <f>(E6+E7)/2</f>
        <v>8000</v>
      </c>
    </row>
    <row r="12" spans="2:5" x14ac:dyDescent="0.25">
      <c r="B12" t="s">
        <v>2</v>
      </c>
      <c r="C12" s="20">
        <v>2</v>
      </c>
      <c r="D12" t="s">
        <v>4</v>
      </c>
      <c r="E12" s="24">
        <f>(E11*C12)/100</f>
        <v>160</v>
      </c>
    </row>
    <row r="13" spans="2:5" x14ac:dyDescent="0.25">
      <c r="B13" t="s">
        <v>73</v>
      </c>
      <c r="E13" s="24">
        <f>(E6-E7)/C7</f>
        <v>400</v>
      </c>
    </row>
    <row r="14" spans="2:5" x14ac:dyDescent="0.25">
      <c r="B14" t="s">
        <v>6</v>
      </c>
      <c r="C14" s="20">
        <v>1</v>
      </c>
      <c r="D14" t="s">
        <v>7</v>
      </c>
      <c r="E14" s="24">
        <f>(E6*C14)/100</f>
        <v>100</v>
      </c>
    </row>
    <row r="15" spans="2:5" x14ac:dyDescent="0.25">
      <c r="B15" t="s">
        <v>74</v>
      </c>
      <c r="C15" s="20">
        <v>0.25</v>
      </c>
      <c r="D15" t="s">
        <v>7</v>
      </c>
      <c r="E15" s="24">
        <f>(E6*C15)/100</f>
        <v>25</v>
      </c>
    </row>
    <row r="16" spans="2:5" x14ac:dyDescent="0.25">
      <c r="C16" s="9"/>
      <c r="E16" s="34"/>
    </row>
    <row r="17" spans="1:21" s="3" customFormat="1" x14ac:dyDescent="0.25">
      <c r="A17" s="70"/>
      <c r="B17" s="3" t="s">
        <v>8</v>
      </c>
      <c r="E17" s="28">
        <f>(E12+E13+E14+E15)</f>
        <v>685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</row>
    <row r="18" spans="1:21" ht="15.75" thickBot="1" x14ac:dyDescent="0.3">
      <c r="D18" s="29"/>
      <c r="E18" s="33"/>
    </row>
    <row r="19" spans="1:21" s="3" customFormat="1" ht="15.75" thickTop="1" x14ac:dyDescent="0.25">
      <c r="A19" s="70"/>
      <c r="B19" s="3" t="s">
        <v>14</v>
      </c>
      <c r="E19" s="32">
        <f>(E17/E8)</f>
        <v>22.833333333333332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x14ac:dyDescent="0.25">
      <c r="E20" s="23"/>
    </row>
    <row r="21" spans="1:21" x14ac:dyDescent="0.25">
      <c r="B21" s="3" t="s">
        <v>84</v>
      </c>
      <c r="E21" s="25"/>
    </row>
    <row r="22" spans="1:21" x14ac:dyDescent="0.25">
      <c r="B22" s="57" t="s">
        <v>86</v>
      </c>
      <c r="C22" s="56">
        <v>3</v>
      </c>
    </row>
    <row r="23" spans="1:21" ht="30.75" customHeight="1" x14ac:dyDescent="0.25">
      <c r="B23" s="60" t="s">
        <v>82</v>
      </c>
      <c r="C23" s="20">
        <v>14</v>
      </c>
      <c r="E23" s="26"/>
    </row>
    <row r="24" spans="1:21" x14ac:dyDescent="0.25">
      <c r="B24" s="55" t="s">
        <v>87</v>
      </c>
      <c r="C24" s="20">
        <v>0.6</v>
      </c>
      <c r="D24" t="s">
        <v>92</v>
      </c>
      <c r="E24" s="26"/>
    </row>
    <row r="25" spans="1:21" s="3" customFormat="1" x14ac:dyDescent="0.25">
      <c r="A25" s="70"/>
      <c r="B25" s="58" t="s">
        <v>83</v>
      </c>
      <c r="C25" s="63"/>
      <c r="E25" s="28">
        <f>(C22*C23)*C24</f>
        <v>25.2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</row>
    <row r="26" spans="1:21" s="3" customFormat="1" x14ac:dyDescent="0.25">
      <c r="A26" s="70"/>
      <c r="B26" s="3" t="s">
        <v>11</v>
      </c>
      <c r="C26" s="35">
        <v>1</v>
      </c>
      <c r="D26" s="3" t="s">
        <v>7</v>
      </c>
      <c r="E26" s="28">
        <f>(E6*C26/100)/E8</f>
        <v>3.3333333333333335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</row>
    <row r="27" spans="1:21" s="3" customFormat="1" x14ac:dyDescent="0.25">
      <c r="A27" s="70"/>
      <c r="B27" s="3" t="s">
        <v>85</v>
      </c>
      <c r="E27" s="30">
        <v>10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</row>
    <row r="28" spans="1:21" s="29" customFormat="1" ht="15.75" thickBot="1" x14ac:dyDescent="0.3">
      <c r="A28" s="69"/>
      <c r="C28" s="9"/>
      <c r="E28" s="33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1:21" s="3" customFormat="1" ht="15.75" thickTop="1" x14ac:dyDescent="0.25">
      <c r="A29" s="70"/>
      <c r="B29" s="3" t="s">
        <v>15</v>
      </c>
      <c r="E29" s="32">
        <f>(E19+E27+E25+E26)</f>
        <v>61.366666666666667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</row>
    <row r="30" spans="1:21" s="3" customFormat="1" x14ac:dyDescent="0.25">
      <c r="A30" s="70"/>
      <c r="E30" s="32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s="3" customFormat="1" x14ac:dyDescent="0.25">
      <c r="A31" s="70"/>
      <c r="B31" s="3" t="s">
        <v>75</v>
      </c>
      <c r="E31" s="30">
        <v>45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x14ac:dyDescent="0.25">
      <c r="B32" s="54" t="s">
        <v>81</v>
      </c>
      <c r="E32" s="26"/>
    </row>
    <row r="33" spans="1:21" ht="15.75" thickBot="1" x14ac:dyDescent="0.3">
      <c r="B33" s="54"/>
      <c r="E33" s="26"/>
    </row>
    <row r="34" spans="1:21" s="3" customFormat="1" ht="15.75" thickBot="1" x14ac:dyDescent="0.3">
      <c r="A34" s="70"/>
      <c r="B34" s="3" t="s">
        <v>76</v>
      </c>
      <c r="E34" s="78">
        <f>(E29-E31)*E8</f>
        <v>491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</row>
    <row r="35" spans="1:21" x14ac:dyDescent="0.25">
      <c r="B35" t="s">
        <v>93</v>
      </c>
    </row>
    <row r="37" spans="1:21" x14ac:dyDescent="0.25">
      <c r="B37" s="69"/>
      <c r="C37" s="69"/>
      <c r="D37" s="69"/>
      <c r="E37" s="69"/>
      <c r="F37" s="69"/>
    </row>
    <row r="38" spans="1:21" x14ac:dyDescent="0.25">
      <c r="B38" s="69"/>
      <c r="C38" s="69"/>
      <c r="D38" s="69"/>
      <c r="E38" s="69"/>
      <c r="F38" s="69"/>
    </row>
    <row r="39" spans="1:21" x14ac:dyDescent="0.25">
      <c r="B39" s="69"/>
      <c r="C39" s="69"/>
      <c r="D39" s="69"/>
      <c r="E39" s="69"/>
      <c r="F39" s="69"/>
    </row>
    <row r="40" spans="1:21" x14ac:dyDescent="0.25">
      <c r="B40" s="69"/>
      <c r="C40" s="69"/>
      <c r="D40" s="69"/>
      <c r="E40" s="69"/>
      <c r="F40" s="69"/>
    </row>
    <row r="41" spans="1:21" x14ac:dyDescent="0.25">
      <c r="B41" s="69"/>
      <c r="C41" s="69"/>
      <c r="D41" s="69"/>
      <c r="E41" s="69"/>
      <c r="F41" s="69"/>
    </row>
    <row r="42" spans="1:21" x14ac:dyDescent="0.25">
      <c r="B42" s="69"/>
      <c r="C42" s="69"/>
      <c r="D42" s="69"/>
      <c r="E42" s="69"/>
      <c r="F42" s="69"/>
    </row>
    <row r="43" spans="1:21" x14ac:dyDescent="0.25">
      <c r="B43" s="69"/>
      <c r="C43" s="69"/>
      <c r="D43" s="69"/>
      <c r="E43" s="69"/>
      <c r="F43" s="69"/>
    </row>
    <row r="44" spans="1:21" x14ac:dyDescent="0.25">
      <c r="B44" s="69"/>
      <c r="C44" s="69"/>
      <c r="D44" s="69"/>
      <c r="E44" s="69"/>
      <c r="F44" s="69"/>
    </row>
    <row r="45" spans="1:21" x14ac:dyDescent="0.25">
      <c r="B45" s="69"/>
      <c r="C45" s="69"/>
      <c r="D45" s="69"/>
      <c r="E45" s="69"/>
      <c r="F45" s="69"/>
    </row>
    <row r="46" spans="1:21" x14ac:dyDescent="0.25">
      <c r="B46" s="69"/>
      <c r="C46" s="69"/>
      <c r="D46" s="69"/>
      <c r="E46" s="69"/>
      <c r="F46" s="69"/>
    </row>
    <row r="47" spans="1:21" x14ac:dyDescent="0.25">
      <c r="B47" s="69"/>
      <c r="C47" s="69"/>
      <c r="D47" s="69"/>
      <c r="E47" s="69"/>
      <c r="F47" s="69"/>
    </row>
    <row r="48" spans="1:21" x14ac:dyDescent="0.25">
      <c r="B48" s="69"/>
      <c r="C48" s="69"/>
      <c r="D48" s="69"/>
      <c r="E48" s="69"/>
      <c r="F48" s="69"/>
    </row>
    <row r="49" spans="2:6" x14ac:dyDescent="0.25">
      <c r="B49" s="69"/>
      <c r="C49" s="69"/>
      <c r="D49" s="69"/>
      <c r="E49" s="69"/>
      <c r="F49" s="69"/>
    </row>
    <row r="50" spans="2:6" x14ac:dyDescent="0.25">
      <c r="B50" s="69"/>
      <c r="C50" s="69"/>
      <c r="D50" s="69"/>
      <c r="E50" s="69"/>
      <c r="F50" s="69"/>
    </row>
    <row r="51" spans="2:6" x14ac:dyDescent="0.25">
      <c r="B51" s="69"/>
      <c r="C51" s="69"/>
      <c r="D51" s="69"/>
      <c r="E51" s="69"/>
      <c r="F51" s="69"/>
    </row>
    <row r="52" spans="2:6" x14ac:dyDescent="0.25">
      <c r="B52" s="69"/>
      <c r="C52" s="69"/>
      <c r="D52" s="69"/>
      <c r="E52" s="69"/>
      <c r="F52" s="69"/>
    </row>
    <row r="53" spans="2:6" x14ac:dyDescent="0.25">
      <c r="B53" s="69"/>
      <c r="C53" s="69"/>
      <c r="D53" s="69"/>
      <c r="E53" s="69"/>
      <c r="F53" s="69"/>
    </row>
    <row r="54" spans="2:6" x14ac:dyDescent="0.25">
      <c r="B54" s="69"/>
      <c r="C54" s="69"/>
      <c r="D54" s="69"/>
      <c r="E54" s="69"/>
      <c r="F54" s="69"/>
    </row>
    <row r="55" spans="2:6" x14ac:dyDescent="0.25">
      <c r="B55" s="69"/>
      <c r="C55" s="69"/>
      <c r="D55" s="69"/>
      <c r="E55" s="69"/>
      <c r="F55" s="69"/>
    </row>
    <row r="56" spans="2:6" x14ac:dyDescent="0.25">
      <c r="B56" s="69"/>
      <c r="C56" s="69"/>
      <c r="D56" s="69"/>
      <c r="E56" s="69"/>
      <c r="F56" s="69"/>
    </row>
    <row r="57" spans="2:6" x14ac:dyDescent="0.25">
      <c r="B57" s="69"/>
      <c r="C57" s="69"/>
      <c r="D57" s="69"/>
      <c r="E57" s="69"/>
      <c r="F57" s="69"/>
    </row>
    <row r="58" spans="2:6" x14ac:dyDescent="0.25">
      <c r="B58" s="69"/>
      <c r="C58" s="69"/>
      <c r="D58" s="69"/>
      <c r="E58" s="69"/>
      <c r="F58" s="69"/>
    </row>
    <row r="59" spans="2:6" x14ac:dyDescent="0.25">
      <c r="B59" s="69"/>
      <c r="C59" s="69"/>
      <c r="D59" s="69"/>
      <c r="E59" s="69"/>
      <c r="F59" s="69"/>
    </row>
    <row r="60" spans="2:6" x14ac:dyDescent="0.25">
      <c r="B60" s="69"/>
      <c r="C60" s="69"/>
      <c r="D60" s="69"/>
      <c r="E60" s="69"/>
      <c r="F60" s="69"/>
    </row>
    <row r="61" spans="2:6" x14ac:dyDescent="0.25">
      <c r="B61" s="69"/>
      <c r="C61" s="69"/>
      <c r="D61" s="69"/>
      <c r="E61" s="69"/>
      <c r="F61" s="69"/>
    </row>
    <row r="62" spans="2:6" x14ac:dyDescent="0.25">
      <c r="B62" s="69"/>
      <c r="C62" s="69"/>
      <c r="D62" s="69"/>
      <c r="E62" s="69"/>
      <c r="F62" s="69"/>
    </row>
    <row r="63" spans="2:6" x14ac:dyDescent="0.25">
      <c r="B63" s="69"/>
      <c r="C63" s="69"/>
      <c r="D63" s="69"/>
      <c r="E63" s="69"/>
      <c r="F63" s="69"/>
    </row>
    <row r="64" spans="2:6" x14ac:dyDescent="0.25">
      <c r="B64" s="69"/>
      <c r="C64" s="69"/>
      <c r="D64" s="69"/>
      <c r="E64" s="69"/>
      <c r="F64" s="69"/>
    </row>
    <row r="65" spans="2:6" x14ac:dyDescent="0.25">
      <c r="B65" s="69"/>
      <c r="C65" s="69"/>
      <c r="D65" s="69"/>
      <c r="E65" s="69"/>
      <c r="F65" s="69"/>
    </row>
    <row r="66" spans="2:6" x14ac:dyDescent="0.25">
      <c r="B66" s="69"/>
      <c r="C66" s="69"/>
      <c r="D66" s="69"/>
      <c r="E66" s="69"/>
      <c r="F66" s="69"/>
    </row>
    <row r="67" spans="2:6" x14ac:dyDescent="0.25">
      <c r="B67" s="69"/>
      <c r="C67" s="69"/>
      <c r="D67" s="69"/>
      <c r="E67" s="69"/>
      <c r="F67" s="69"/>
    </row>
    <row r="68" spans="2:6" x14ac:dyDescent="0.25">
      <c r="B68" s="69"/>
      <c r="C68" s="69"/>
      <c r="D68" s="69"/>
      <c r="E68" s="69"/>
      <c r="F68" s="69"/>
    </row>
    <row r="69" spans="2:6" x14ac:dyDescent="0.25">
      <c r="B69" s="69"/>
      <c r="C69" s="69"/>
      <c r="D69" s="69"/>
      <c r="E69" s="69"/>
      <c r="F69" s="69"/>
    </row>
    <row r="70" spans="2:6" x14ac:dyDescent="0.25">
      <c r="B70" s="69"/>
      <c r="C70" s="69"/>
      <c r="D70" s="69"/>
      <c r="E70" s="69"/>
      <c r="F70" s="69"/>
    </row>
    <row r="71" spans="2:6" x14ac:dyDescent="0.25">
      <c r="B71" s="69"/>
      <c r="C71" s="69"/>
      <c r="D71" s="69"/>
      <c r="E71" s="69"/>
      <c r="F71" s="69"/>
    </row>
    <row r="72" spans="2:6" x14ac:dyDescent="0.25">
      <c r="B72" s="69"/>
      <c r="C72" s="69"/>
      <c r="D72" s="69"/>
      <c r="E72" s="69"/>
      <c r="F72" s="69"/>
    </row>
    <row r="73" spans="2:6" x14ac:dyDescent="0.25">
      <c r="B73" s="69"/>
      <c r="C73" s="69"/>
      <c r="D73" s="69"/>
      <c r="E73" s="69"/>
      <c r="F73" s="69"/>
    </row>
    <row r="74" spans="2:6" x14ac:dyDescent="0.25">
      <c r="B74" s="69"/>
      <c r="C74" s="69"/>
      <c r="D74" s="69"/>
      <c r="E74" s="69"/>
      <c r="F74" s="69"/>
    </row>
    <row r="75" spans="2:6" x14ac:dyDescent="0.25">
      <c r="B75" s="69"/>
      <c r="C75" s="69"/>
      <c r="D75" s="69"/>
      <c r="E75" s="69"/>
      <c r="F75" s="69"/>
    </row>
    <row r="76" spans="2:6" x14ac:dyDescent="0.25">
      <c r="B76" s="69"/>
      <c r="C76" s="69"/>
      <c r="D76" s="69"/>
      <c r="E76" s="69"/>
      <c r="F76" s="69"/>
    </row>
    <row r="77" spans="2:6" x14ac:dyDescent="0.25">
      <c r="B77" s="69"/>
      <c r="C77" s="69"/>
      <c r="D77" s="69"/>
      <c r="E77" s="69"/>
      <c r="F77" s="69"/>
    </row>
    <row r="78" spans="2:6" x14ac:dyDescent="0.25">
      <c r="B78" s="69"/>
      <c r="C78" s="69"/>
      <c r="D78" s="69"/>
      <c r="E78" s="69"/>
      <c r="F78" s="69"/>
    </row>
    <row r="79" spans="2:6" x14ac:dyDescent="0.25">
      <c r="B79" s="69"/>
      <c r="C79" s="69"/>
      <c r="D79" s="69"/>
      <c r="E79" s="69"/>
      <c r="F79" s="69"/>
    </row>
    <row r="80" spans="2:6" x14ac:dyDescent="0.25">
      <c r="B80" s="69"/>
      <c r="C80" s="69"/>
      <c r="D80" s="69"/>
      <c r="E80" s="69"/>
      <c r="F80" s="69"/>
    </row>
    <row r="81" spans="2:6" x14ac:dyDescent="0.25">
      <c r="B81" s="69"/>
      <c r="C81" s="69"/>
      <c r="D81" s="69"/>
      <c r="E81" s="69"/>
      <c r="F81" s="69"/>
    </row>
    <row r="82" spans="2:6" x14ac:dyDescent="0.25">
      <c r="B82" s="69"/>
      <c r="C82" s="69"/>
      <c r="D82" s="69"/>
      <c r="E82" s="69"/>
      <c r="F82" s="69"/>
    </row>
    <row r="83" spans="2:6" x14ac:dyDescent="0.25">
      <c r="B83" s="69"/>
      <c r="C83" s="69"/>
      <c r="D83" s="69"/>
      <c r="E83" s="69"/>
      <c r="F83" s="69"/>
    </row>
  </sheetData>
  <hyperlinks>
    <hyperlink ref="B23" r:id="rId1" display="Fuel - typical consumption figures clike here (page 12)"/>
    <hyperlink ref="B32" r:id="rId2" display="For typical charges click here"/>
    <hyperlink ref="B24" r:id="rId3" location=".VyNmJ032bIU" display="Fuel price £/lt  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activeCell="G7" sqref="G7"/>
    </sheetView>
  </sheetViews>
  <sheetFormatPr defaultRowHeight="15" x14ac:dyDescent="0.25"/>
  <cols>
    <col min="1" max="1" width="9.140625" style="69"/>
    <col min="2" max="2" width="36.5703125" customWidth="1"/>
    <col min="3" max="4" width="14.28515625" customWidth="1"/>
    <col min="6" max="21" width="9.140625" style="69"/>
  </cols>
  <sheetData>
    <row r="1" spans="2:4" s="69" customFormat="1" x14ac:dyDescent="0.25"/>
    <row r="2" spans="2:4" ht="21" x14ac:dyDescent="0.35">
      <c r="B2" s="72" t="s">
        <v>17</v>
      </c>
    </row>
    <row r="3" spans="2:4" x14ac:dyDescent="0.25">
      <c r="B3" t="s">
        <v>43</v>
      </c>
    </row>
    <row r="5" spans="2:4" x14ac:dyDescent="0.25">
      <c r="B5" s="10" t="s">
        <v>18</v>
      </c>
      <c r="C5" s="4" t="s">
        <v>19</v>
      </c>
      <c r="D5" s="4" t="s">
        <v>19</v>
      </c>
    </row>
    <row r="6" spans="2:4" x14ac:dyDescent="0.25">
      <c r="C6" s="4" t="s">
        <v>20</v>
      </c>
      <c r="D6" s="4" t="s">
        <v>21</v>
      </c>
    </row>
    <row r="7" spans="2:4" x14ac:dyDescent="0.25">
      <c r="C7" s="18" t="s">
        <v>68</v>
      </c>
      <c r="D7" s="18" t="s">
        <v>68</v>
      </c>
    </row>
    <row r="8" spans="2:4" x14ac:dyDescent="0.25">
      <c r="B8" t="s">
        <v>40</v>
      </c>
      <c r="C8" s="36">
        <v>30</v>
      </c>
      <c r="D8" s="36">
        <v>30</v>
      </c>
    </row>
    <row r="9" spans="2:4" x14ac:dyDescent="0.25">
      <c r="B9" t="s">
        <v>41</v>
      </c>
      <c r="C9" s="36">
        <v>4000</v>
      </c>
      <c r="D9" s="36">
        <v>2000</v>
      </c>
    </row>
    <row r="10" spans="2:4" x14ac:dyDescent="0.25">
      <c r="B10" t="s">
        <v>42</v>
      </c>
      <c r="C10" s="36">
        <v>12</v>
      </c>
      <c r="D10" s="36">
        <v>12</v>
      </c>
    </row>
    <row r="11" spans="2:4" x14ac:dyDescent="0.25">
      <c r="B11" t="s">
        <v>22</v>
      </c>
      <c r="C11" s="36">
        <v>250</v>
      </c>
      <c r="D11" s="36">
        <v>250</v>
      </c>
    </row>
    <row r="12" spans="2:4" x14ac:dyDescent="0.25">
      <c r="B12" t="s">
        <v>23</v>
      </c>
      <c r="C12" s="36">
        <v>5</v>
      </c>
      <c r="D12" s="36">
        <v>5</v>
      </c>
    </row>
    <row r="13" spans="2:4" x14ac:dyDescent="0.25">
      <c r="B13" t="s">
        <v>25</v>
      </c>
      <c r="C13" s="36">
        <v>20</v>
      </c>
      <c r="D13" s="36">
        <v>10</v>
      </c>
    </row>
    <row r="14" spans="2:4" x14ac:dyDescent="0.25">
      <c r="B14" t="s">
        <v>24</v>
      </c>
      <c r="C14" s="36">
        <v>75</v>
      </c>
      <c r="D14" s="36">
        <v>75</v>
      </c>
    </row>
    <row r="16" spans="2:4" x14ac:dyDescent="0.25">
      <c r="B16" s="10" t="s">
        <v>26</v>
      </c>
    </row>
    <row r="18" spans="2:6" x14ac:dyDescent="0.25">
      <c r="B18" t="s">
        <v>27</v>
      </c>
      <c r="C18" s="5">
        <f>(C9/C11)</f>
        <v>16</v>
      </c>
      <c r="D18" s="5">
        <f>D9/D11</f>
        <v>8</v>
      </c>
      <c r="E18" s="8"/>
      <c r="F18" s="73"/>
    </row>
    <row r="19" spans="2:6" x14ac:dyDescent="0.25">
      <c r="B19" t="s">
        <v>28</v>
      </c>
      <c r="C19" s="5">
        <f>(C9/C13)</f>
        <v>200</v>
      </c>
      <c r="D19" s="5">
        <f>D9/D13</f>
        <v>200</v>
      </c>
      <c r="E19" s="8"/>
      <c r="F19" s="59"/>
    </row>
    <row r="20" spans="2:6" x14ac:dyDescent="0.25">
      <c r="B20" t="s">
        <v>29</v>
      </c>
      <c r="C20" s="5">
        <f>(C8*C10/10)</f>
        <v>36</v>
      </c>
      <c r="D20" s="5">
        <f>D8*D10/10</f>
        <v>36</v>
      </c>
    </row>
    <row r="21" spans="2:6" x14ac:dyDescent="0.25">
      <c r="B21" t="s">
        <v>30</v>
      </c>
      <c r="C21" s="6">
        <f>(C13+2*C12)+(6000*C18)/(C20*C14)</f>
        <v>65.555555555555557</v>
      </c>
      <c r="D21" s="6">
        <f>D13+2*D12+(6000*D18)/(D20*D14)</f>
        <v>37.777777777777779</v>
      </c>
    </row>
    <row r="22" spans="2:6" x14ac:dyDescent="0.25">
      <c r="B22" t="s">
        <v>31</v>
      </c>
      <c r="C22" s="7">
        <f>(60*C18/C21)</f>
        <v>14.64406779661017</v>
      </c>
      <c r="D22" s="7">
        <f>60*D18/D21</f>
        <v>12.705882352941176</v>
      </c>
    </row>
    <row r="23" spans="2:6" x14ac:dyDescent="0.25">
      <c r="B23" t="s">
        <v>32</v>
      </c>
      <c r="C23" s="6">
        <f>100*C22/C20</f>
        <v>40.677966101694921</v>
      </c>
      <c r="D23" s="6">
        <f>100*D22/D20</f>
        <v>35.294117647058819</v>
      </c>
    </row>
    <row r="25" spans="2:6" x14ac:dyDescent="0.25">
      <c r="B25" s="10" t="s">
        <v>33</v>
      </c>
    </row>
    <row r="26" spans="2:6" x14ac:dyDescent="0.25">
      <c r="B26" t="s">
        <v>34</v>
      </c>
      <c r="C26" s="6">
        <f>6000*C18/(C20*C14)</f>
        <v>35.555555555555557</v>
      </c>
      <c r="D26" s="6">
        <f>6000*D18/(D20*D14)</f>
        <v>17.777777777777779</v>
      </c>
    </row>
    <row r="27" spans="2:6" x14ac:dyDescent="0.25">
      <c r="B27" t="s">
        <v>35</v>
      </c>
      <c r="C27" s="6">
        <f>100*C26/C21</f>
        <v>54.237288135593218</v>
      </c>
      <c r="D27" s="6">
        <f>100*D26/D21</f>
        <v>47.058823529411768</v>
      </c>
    </row>
    <row r="28" spans="2:6" x14ac:dyDescent="0.25">
      <c r="B28" t="s">
        <v>36</v>
      </c>
      <c r="C28" s="6">
        <f>C13</f>
        <v>20</v>
      </c>
      <c r="D28" s="6">
        <f>D13</f>
        <v>10</v>
      </c>
    </row>
    <row r="29" spans="2:6" x14ac:dyDescent="0.25">
      <c r="B29" t="s">
        <v>37</v>
      </c>
      <c r="C29" s="6">
        <f>100*C28/C21</f>
        <v>30.508474576271187</v>
      </c>
      <c r="D29" s="6">
        <f>100*D28/D21</f>
        <v>26.470588235294116</v>
      </c>
    </row>
    <row r="30" spans="2:6" x14ac:dyDescent="0.25">
      <c r="B30" t="s">
        <v>38</v>
      </c>
      <c r="C30" s="6">
        <f>2*C12</f>
        <v>10</v>
      </c>
      <c r="D30" s="6">
        <f>2*D12</f>
        <v>10</v>
      </c>
    </row>
    <row r="31" spans="2:6" x14ac:dyDescent="0.25">
      <c r="B31" t="s">
        <v>39</v>
      </c>
      <c r="C31" s="6">
        <f>100*C30/C21</f>
        <v>15.254237288135593</v>
      </c>
      <c r="D31" s="6">
        <f>100*D30/D21</f>
        <v>26.470588235294116</v>
      </c>
    </row>
    <row r="33" spans="2:5" x14ac:dyDescent="0.25">
      <c r="B33" s="69"/>
      <c r="C33" s="69"/>
      <c r="D33" s="69"/>
      <c r="E33" s="69"/>
    </row>
    <row r="34" spans="2:5" x14ac:dyDescent="0.25">
      <c r="B34" s="69"/>
      <c r="C34" s="69"/>
      <c r="D34" s="69"/>
      <c r="E34" s="69"/>
    </row>
    <row r="35" spans="2:5" x14ac:dyDescent="0.25">
      <c r="B35" s="69"/>
      <c r="C35" s="69"/>
      <c r="D35" s="69"/>
      <c r="E35" s="69"/>
    </row>
    <row r="36" spans="2:5" x14ac:dyDescent="0.25">
      <c r="B36" s="69"/>
      <c r="C36" s="69"/>
      <c r="D36" s="69"/>
      <c r="E36" s="69"/>
    </row>
    <row r="37" spans="2:5" x14ac:dyDescent="0.25">
      <c r="B37" s="69"/>
      <c r="C37" s="69"/>
      <c r="D37" s="69"/>
      <c r="E37" s="69"/>
    </row>
    <row r="38" spans="2:5" x14ac:dyDescent="0.25">
      <c r="B38" s="69"/>
      <c r="C38" s="69"/>
      <c r="D38" s="69"/>
      <c r="E38" s="69"/>
    </row>
    <row r="39" spans="2:5" x14ac:dyDescent="0.25">
      <c r="B39" s="69"/>
      <c r="C39" s="69"/>
      <c r="D39" s="69"/>
      <c r="E39" s="69"/>
    </row>
    <row r="40" spans="2:5" x14ac:dyDescent="0.25">
      <c r="B40" s="69"/>
      <c r="C40" s="69"/>
      <c r="D40" s="69"/>
      <c r="E40" s="69"/>
    </row>
    <row r="41" spans="2:5" x14ac:dyDescent="0.25">
      <c r="B41" s="69"/>
      <c r="C41" s="69"/>
      <c r="D41" s="69"/>
      <c r="E41" s="69"/>
    </row>
    <row r="42" spans="2:5" x14ac:dyDescent="0.25">
      <c r="B42" s="69"/>
      <c r="C42" s="69"/>
      <c r="D42" s="69"/>
      <c r="E42" s="69"/>
    </row>
    <row r="43" spans="2:5" x14ac:dyDescent="0.25">
      <c r="B43" s="69"/>
      <c r="C43" s="69"/>
      <c r="D43" s="69"/>
      <c r="E43" s="69"/>
    </row>
    <row r="44" spans="2:5" x14ac:dyDescent="0.25">
      <c r="B44" s="69"/>
      <c r="C44" s="69"/>
      <c r="D44" s="69"/>
      <c r="E44" s="69"/>
    </row>
    <row r="45" spans="2:5" x14ac:dyDescent="0.25">
      <c r="B45" s="69"/>
      <c r="C45" s="69"/>
      <c r="D45" s="69"/>
      <c r="E45" s="69"/>
    </row>
    <row r="46" spans="2:5" x14ac:dyDescent="0.25">
      <c r="B46" s="69"/>
      <c r="C46" s="69"/>
      <c r="D46" s="69"/>
      <c r="E46" s="69"/>
    </row>
    <row r="47" spans="2:5" x14ac:dyDescent="0.25">
      <c r="B47" s="69"/>
      <c r="C47" s="69"/>
      <c r="D47" s="69"/>
      <c r="E47" s="69"/>
    </row>
    <row r="48" spans="2:5" x14ac:dyDescent="0.25">
      <c r="B48" s="69"/>
      <c r="C48" s="69"/>
      <c r="D48" s="69"/>
      <c r="E48" s="69"/>
    </row>
    <row r="49" spans="2:5" x14ac:dyDescent="0.25">
      <c r="B49" s="69"/>
      <c r="C49" s="69"/>
      <c r="D49" s="69"/>
      <c r="E49" s="69"/>
    </row>
    <row r="50" spans="2:5" x14ac:dyDescent="0.25">
      <c r="B50" s="69"/>
      <c r="C50" s="69"/>
      <c r="D50" s="69"/>
      <c r="E50" s="69"/>
    </row>
    <row r="51" spans="2:5" x14ac:dyDescent="0.25">
      <c r="B51" s="69"/>
      <c r="C51" s="69"/>
      <c r="D51" s="69"/>
      <c r="E51" s="69"/>
    </row>
    <row r="52" spans="2:5" x14ac:dyDescent="0.25">
      <c r="B52" s="69"/>
      <c r="C52" s="69"/>
      <c r="D52" s="69"/>
      <c r="E52" s="69"/>
    </row>
    <row r="53" spans="2:5" x14ac:dyDescent="0.25">
      <c r="B53" s="69"/>
      <c r="C53" s="69"/>
      <c r="D53" s="69"/>
      <c r="E53" s="69"/>
    </row>
    <row r="54" spans="2:5" x14ac:dyDescent="0.25">
      <c r="B54" s="69"/>
      <c r="C54" s="69"/>
      <c r="D54" s="69"/>
      <c r="E54" s="69"/>
    </row>
    <row r="55" spans="2:5" x14ac:dyDescent="0.25">
      <c r="B55" s="69"/>
      <c r="C55" s="69"/>
      <c r="D55" s="69"/>
      <c r="E55" s="69"/>
    </row>
    <row r="56" spans="2:5" x14ac:dyDescent="0.25">
      <c r="B56" s="69"/>
      <c r="C56" s="69"/>
      <c r="D56" s="69"/>
      <c r="E56" s="69"/>
    </row>
    <row r="57" spans="2:5" x14ac:dyDescent="0.25">
      <c r="B57" s="69"/>
      <c r="C57" s="69"/>
      <c r="D57" s="69"/>
      <c r="E57" s="69"/>
    </row>
    <row r="58" spans="2:5" x14ac:dyDescent="0.25">
      <c r="B58" s="69"/>
      <c r="C58" s="69"/>
      <c r="D58" s="69"/>
      <c r="E58" s="69"/>
    </row>
    <row r="59" spans="2:5" x14ac:dyDescent="0.25">
      <c r="B59" s="69"/>
      <c r="C59" s="69"/>
      <c r="D59" s="69"/>
      <c r="E59" s="69"/>
    </row>
    <row r="60" spans="2:5" x14ac:dyDescent="0.25">
      <c r="B60" s="69"/>
      <c r="C60" s="69"/>
      <c r="D60" s="69"/>
      <c r="E60" s="69"/>
    </row>
    <row r="61" spans="2:5" x14ac:dyDescent="0.25">
      <c r="B61" s="69"/>
      <c r="C61" s="69"/>
      <c r="D61" s="69"/>
      <c r="E61" s="69"/>
    </row>
    <row r="62" spans="2:5" x14ac:dyDescent="0.25">
      <c r="B62" s="69"/>
      <c r="C62" s="69"/>
      <c r="D62" s="69"/>
      <c r="E62" s="69"/>
    </row>
    <row r="63" spans="2:5" x14ac:dyDescent="0.25">
      <c r="B63" s="69"/>
      <c r="C63" s="69"/>
      <c r="D63" s="69"/>
      <c r="E63" s="69"/>
    </row>
    <row r="64" spans="2:5" x14ac:dyDescent="0.25">
      <c r="B64" s="69"/>
      <c r="C64" s="69"/>
      <c r="D64" s="69"/>
      <c r="E64" s="69"/>
    </row>
    <row r="65" spans="2:5" x14ac:dyDescent="0.25">
      <c r="B65" s="69"/>
      <c r="C65" s="69"/>
      <c r="D65" s="69"/>
      <c r="E65" s="69"/>
    </row>
    <row r="66" spans="2:5" x14ac:dyDescent="0.25">
      <c r="B66" s="69"/>
      <c r="C66" s="69"/>
      <c r="D66" s="69"/>
      <c r="E66" s="69"/>
    </row>
    <row r="67" spans="2:5" x14ac:dyDescent="0.25">
      <c r="B67" s="69"/>
      <c r="C67" s="69"/>
      <c r="D67" s="69"/>
      <c r="E67" s="69"/>
    </row>
    <row r="68" spans="2:5" x14ac:dyDescent="0.25">
      <c r="B68" s="69"/>
      <c r="C68" s="69"/>
      <c r="D68" s="69"/>
      <c r="E68" s="69"/>
    </row>
    <row r="69" spans="2:5" x14ac:dyDescent="0.25">
      <c r="B69" s="69"/>
      <c r="C69" s="69"/>
      <c r="D69" s="69"/>
      <c r="E69" s="69"/>
    </row>
    <row r="70" spans="2:5" x14ac:dyDescent="0.25">
      <c r="B70" s="69"/>
      <c r="C70" s="69"/>
      <c r="D70" s="69"/>
      <c r="E70" s="69"/>
    </row>
    <row r="71" spans="2:5" x14ac:dyDescent="0.25">
      <c r="B71" s="69"/>
      <c r="C71" s="69"/>
      <c r="D71" s="69"/>
      <c r="E71" s="69"/>
    </row>
    <row r="72" spans="2:5" x14ac:dyDescent="0.25">
      <c r="B72" s="69"/>
      <c r="C72" s="69"/>
      <c r="D72" s="69"/>
      <c r="E72" s="69"/>
    </row>
    <row r="73" spans="2:5" x14ac:dyDescent="0.25">
      <c r="B73" s="69"/>
      <c r="C73" s="69"/>
      <c r="D73" s="69"/>
      <c r="E73" s="69"/>
    </row>
    <row r="74" spans="2:5" x14ac:dyDescent="0.25">
      <c r="B74" s="69"/>
      <c r="C74" s="69"/>
      <c r="D74" s="69"/>
      <c r="E74" s="69"/>
    </row>
    <row r="75" spans="2:5" x14ac:dyDescent="0.25">
      <c r="B75" s="69"/>
      <c r="C75" s="69"/>
      <c r="D75" s="69"/>
      <c r="E75" s="69"/>
    </row>
    <row r="76" spans="2:5" x14ac:dyDescent="0.25">
      <c r="B76" s="69"/>
      <c r="C76" s="69"/>
      <c r="D76" s="69"/>
      <c r="E76" s="69"/>
    </row>
    <row r="77" spans="2:5" x14ac:dyDescent="0.25">
      <c r="B77" s="69"/>
      <c r="C77" s="69"/>
      <c r="D77" s="69"/>
      <c r="E77" s="69"/>
    </row>
    <row r="78" spans="2:5" x14ac:dyDescent="0.25">
      <c r="B78" s="69"/>
      <c r="C78" s="69"/>
      <c r="D78" s="69"/>
      <c r="E78" s="69"/>
    </row>
    <row r="79" spans="2:5" x14ac:dyDescent="0.25">
      <c r="B79" s="69"/>
      <c r="C79" s="69"/>
      <c r="D79" s="69"/>
      <c r="E79" s="69"/>
    </row>
    <row r="80" spans="2:5" x14ac:dyDescent="0.25">
      <c r="B80" s="69"/>
      <c r="C80" s="69"/>
      <c r="D80" s="69"/>
      <c r="E80" s="69"/>
    </row>
    <row r="81" spans="2:5" x14ac:dyDescent="0.25">
      <c r="B81" s="69"/>
      <c r="C81" s="69"/>
      <c r="D81" s="69"/>
      <c r="E81" s="69"/>
    </row>
    <row r="82" spans="2:5" x14ac:dyDescent="0.25">
      <c r="B82" s="69"/>
      <c r="C82" s="69"/>
      <c r="D82" s="69"/>
      <c r="E82" s="69"/>
    </row>
    <row r="83" spans="2:5" x14ac:dyDescent="0.25">
      <c r="B83" s="69"/>
      <c r="C83" s="69"/>
      <c r="D83" s="69"/>
      <c r="E83" s="69"/>
    </row>
    <row r="84" spans="2:5" x14ac:dyDescent="0.25">
      <c r="B84" s="69"/>
      <c r="C84" s="69"/>
      <c r="D84" s="69"/>
      <c r="E84" s="69"/>
    </row>
    <row r="85" spans="2:5" x14ac:dyDescent="0.25">
      <c r="B85" s="69"/>
      <c r="C85" s="69"/>
      <c r="D85" s="69"/>
      <c r="E85" s="69"/>
    </row>
    <row r="86" spans="2:5" x14ac:dyDescent="0.25">
      <c r="B86" s="69"/>
      <c r="C86" s="69"/>
      <c r="D86" s="69"/>
      <c r="E86" s="69"/>
    </row>
    <row r="87" spans="2:5" x14ac:dyDescent="0.25">
      <c r="B87" s="69"/>
      <c r="C87" s="69"/>
      <c r="D87" s="69"/>
      <c r="E87" s="69"/>
    </row>
    <row r="88" spans="2:5" x14ac:dyDescent="0.25">
      <c r="B88" s="69"/>
      <c r="C88" s="69"/>
      <c r="D88" s="69"/>
      <c r="E88" s="69"/>
    </row>
    <row r="89" spans="2:5" x14ac:dyDescent="0.25">
      <c r="B89" s="69"/>
      <c r="C89" s="69"/>
      <c r="D89" s="69"/>
      <c r="E89" s="69"/>
    </row>
    <row r="90" spans="2:5" x14ac:dyDescent="0.25">
      <c r="B90" s="69"/>
      <c r="C90" s="69"/>
      <c r="D90" s="69"/>
      <c r="E90" s="69"/>
    </row>
    <row r="91" spans="2:5" x14ac:dyDescent="0.25">
      <c r="B91" s="69"/>
      <c r="C91" s="69"/>
      <c r="D91" s="69"/>
      <c r="E91" s="69"/>
    </row>
    <row r="92" spans="2:5" x14ac:dyDescent="0.25">
      <c r="B92" s="69"/>
      <c r="C92" s="69"/>
      <c r="D92" s="69"/>
      <c r="E92" s="69"/>
    </row>
    <row r="93" spans="2:5" x14ac:dyDescent="0.25">
      <c r="B93" s="69"/>
      <c r="C93" s="69"/>
      <c r="D93" s="69"/>
      <c r="E93" s="69"/>
    </row>
    <row r="94" spans="2:5" x14ac:dyDescent="0.25">
      <c r="B94" s="69"/>
      <c r="C94" s="69"/>
      <c r="D94" s="69"/>
      <c r="E94" s="69"/>
    </row>
    <row r="95" spans="2:5" x14ac:dyDescent="0.25">
      <c r="B95" s="69"/>
      <c r="C95" s="69"/>
      <c r="D95" s="69"/>
      <c r="E95" s="69"/>
    </row>
    <row r="96" spans="2:5" x14ac:dyDescent="0.25">
      <c r="B96" s="69"/>
      <c r="C96" s="69"/>
      <c r="D96" s="69"/>
      <c r="E96" s="69"/>
    </row>
    <row r="97" spans="2:5" x14ac:dyDescent="0.25">
      <c r="B97" s="69"/>
      <c r="C97" s="69"/>
      <c r="D97" s="69"/>
      <c r="E97" s="69"/>
    </row>
    <row r="98" spans="2:5" x14ac:dyDescent="0.25">
      <c r="B98" s="69"/>
      <c r="C98" s="69"/>
      <c r="D98" s="69"/>
      <c r="E98" s="69"/>
    </row>
    <row r="99" spans="2:5" x14ac:dyDescent="0.25">
      <c r="B99" s="69"/>
      <c r="C99" s="69"/>
      <c r="D99" s="69"/>
      <c r="E99" s="69"/>
    </row>
    <row r="100" spans="2:5" x14ac:dyDescent="0.25">
      <c r="B100" s="69"/>
      <c r="C100" s="69"/>
      <c r="D100" s="69"/>
      <c r="E100" s="69"/>
    </row>
    <row r="101" spans="2:5" x14ac:dyDescent="0.25">
      <c r="B101" s="69"/>
      <c r="C101" s="69"/>
      <c r="D101" s="69"/>
      <c r="E101" s="69"/>
    </row>
    <row r="102" spans="2:5" x14ac:dyDescent="0.25">
      <c r="B102" s="69"/>
      <c r="C102" s="69"/>
      <c r="D102" s="69"/>
      <c r="E102" s="69"/>
    </row>
    <row r="103" spans="2:5" x14ac:dyDescent="0.25">
      <c r="B103" s="69"/>
      <c r="C103" s="69"/>
      <c r="D103" s="69"/>
      <c r="E103" s="69"/>
    </row>
    <row r="104" spans="2:5" x14ac:dyDescent="0.25">
      <c r="B104" s="69"/>
      <c r="C104" s="69"/>
      <c r="D104" s="69"/>
      <c r="E104" s="69"/>
    </row>
    <row r="105" spans="2:5" x14ac:dyDescent="0.25">
      <c r="B105" s="69"/>
      <c r="C105" s="69"/>
      <c r="D105" s="69"/>
      <c r="E105" s="69"/>
    </row>
    <row r="106" spans="2:5" x14ac:dyDescent="0.25">
      <c r="B106" s="69"/>
      <c r="C106" s="69"/>
      <c r="D106" s="69"/>
      <c r="E106" s="69"/>
    </row>
    <row r="107" spans="2:5" x14ac:dyDescent="0.25">
      <c r="B107" s="69"/>
      <c r="C107" s="69"/>
      <c r="D107" s="69"/>
      <c r="E107" s="69"/>
    </row>
    <row r="108" spans="2:5" x14ac:dyDescent="0.25">
      <c r="B108" s="69"/>
      <c r="C108" s="69"/>
      <c r="D108" s="69"/>
      <c r="E108" s="69"/>
    </row>
    <row r="109" spans="2:5" x14ac:dyDescent="0.25">
      <c r="B109" s="69"/>
      <c r="C109" s="69"/>
      <c r="D109" s="69"/>
      <c r="E109" s="69"/>
    </row>
    <row r="110" spans="2:5" x14ac:dyDescent="0.25">
      <c r="B110" s="69"/>
      <c r="C110" s="69"/>
      <c r="D110" s="69"/>
      <c r="E110" s="69"/>
    </row>
    <row r="111" spans="2:5" x14ac:dyDescent="0.25">
      <c r="B111" s="69"/>
      <c r="C111" s="69"/>
      <c r="D111" s="69"/>
      <c r="E111" s="69"/>
    </row>
    <row r="112" spans="2:5" x14ac:dyDescent="0.25">
      <c r="B112" s="69"/>
      <c r="C112" s="69"/>
      <c r="D112" s="69"/>
      <c r="E112" s="69"/>
    </row>
    <row r="113" spans="2:5" x14ac:dyDescent="0.25">
      <c r="B113" s="69"/>
      <c r="C113" s="69"/>
      <c r="D113" s="69"/>
      <c r="E113" s="69"/>
    </row>
    <row r="114" spans="2:5" x14ac:dyDescent="0.25">
      <c r="B114" s="69"/>
      <c r="C114" s="69"/>
      <c r="D114" s="69"/>
      <c r="E114" s="69"/>
    </row>
    <row r="115" spans="2:5" x14ac:dyDescent="0.25">
      <c r="B115" s="69"/>
      <c r="C115" s="69"/>
      <c r="D115" s="69"/>
      <c r="E115" s="69"/>
    </row>
    <row r="116" spans="2:5" x14ac:dyDescent="0.25">
      <c r="B116" s="69"/>
      <c r="C116" s="69"/>
      <c r="D116" s="69"/>
      <c r="E116" s="69"/>
    </row>
    <row r="117" spans="2:5" x14ac:dyDescent="0.25">
      <c r="B117" s="69"/>
      <c r="C117" s="69"/>
      <c r="D117" s="69"/>
      <c r="E117" s="69"/>
    </row>
    <row r="118" spans="2:5" x14ac:dyDescent="0.25">
      <c r="B118" s="69"/>
      <c r="C118" s="69"/>
      <c r="D118" s="69"/>
      <c r="E118" s="69"/>
    </row>
    <row r="119" spans="2:5" x14ac:dyDescent="0.25">
      <c r="B119" s="69"/>
      <c r="C119" s="69"/>
      <c r="D119" s="69"/>
      <c r="E119" s="69"/>
    </row>
    <row r="120" spans="2:5" x14ac:dyDescent="0.25">
      <c r="B120" s="69"/>
      <c r="C120" s="69"/>
      <c r="D120" s="69"/>
      <c r="E120" s="69"/>
    </row>
    <row r="121" spans="2:5" x14ac:dyDescent="0.25">
      <c r="B121" s="69"/>
      <c r="C121" s="69"/>
      <c r="D121" s="69"/>
      <c r="E121" s="69"/>
    </row>
    <row r="122" spans="2:5" x14ac:dyDescent="0.25">
      <c r="B122" s="69"/>
      <c r="C122" s="69"/>
      <c r="D122" s="69"/>
      <c r="E122" s="69"/>
    </row>
    <row r="123" spans="2:5" x14ac:dyDescent="0.25">
      <c r="B123" s="69"/>
      <c r="C123" s="69"/>
      <c r="D123" s="69"/>
      <c r="E123" s="69"/>
    </row>
    <row r="124" spans="2:5" x14ac:dyDescent="0.25">
      <c r="B124" s="69"/>
      <c r="C124" s="69"/>
      <c r="D124" s="69"/>
      <c r="E124" s="69"/>
    </row>
    <row r="125" spans="2:5" x14ac:dyDescent="0.25">
      <c r="B125" s="69"/>
      <c r="C125" s="69"/>
      <c r="D125" s="69"/>
      <c r="E125" s="69"/>
    </row>
    <row r="126" spans="2:5" x14ac:dyDescent="0.25">
      <c r="B126" s="69"/>
      <c r="C126" s="69"/>
      <c r="D126" s="69"/>
      <c r="E126" s="69"/>
    </row>
    <row r="127" spans="2:5" x14ac:dyDescent="0.25">
      <c r="B127" s="69"/>
      <c r="C127" s="69"/>
      <c r="D127" s="69"/>
      <c r="E127" s="69"/>
    </row>
    <row r="128" spans="2:5" x14ac:dyDescent="0.25">
      <c r="B128" s="69"/>
      <c r="C128" s="69"/>
      <c r="D128" s="69"/>
      <c r="E128" s="69"/>
    </row>
    <row r="129" spans="2:5" x14ac:dyDescent="0.25">
      <c r="B129" s="69"/>
      <c r="C129" s="69"/>
      <c r="D129" s="69"/>
      <c r="E129" s="69"/>
    </row>
    <row r="130" spans="2:5" x14ac:dyDescent="0.25">
      <c r="B130" s="69"/>
      <c r="C130" s="69"/>
      <c r="D130" s="69"/>
      <c r="E130" s="69"/>
    </row>
    <row r="131" spans="2:5" x14ac:dyDescent="0.25">
      <c r="B131" s="69"/>
      <c r="C131" s="69"/>
      <c r="D131" s="69"/>
      <c r="E131" s="69"/>
    </row>
    <row r="132" spans="2:5" x14ac:dyDescent="0.25">
      <c r="B132" s="69"/>
      <c r="C132" s="69"/>
      <c r="D132" s="69"/>
      <c r="E132" s="69"/>
    </row>
    <row r="133" spans="2:5" x14ac:dyDescent="0.25">
      <c r="B133" s="69"/>
      <c r="C133" s="69"/>
      <c r="D133" s="69"/>
      <c r="E133" s="69"/>
    </row>
    <row r="134" spans="2:5" x14ac:dyDescent="0.25">
      <c r="B134" s="69"/>
      <c r="C134" s="69"/>
      <c r="D134" s="69"/>
      <c r="E134" s="69"/>
    </row>
    <row r="135" spans="2:5" x14ac:dyDescent="0.25">
      <c r="B135" s="69"/>
      <c r="C135" s="69"/>
      <c r="D135" s="69"/>
      <c r="E135" s="69"/>
    </row>
    <row r="136" spans="2:5" x14ac:dyDescent="0.25">
      <c r="B136" s="69"/>
      <c r="C136" s="69"/>
      <c r="D136" s="69"/>
      <c r="E136" s="69"/>
    </row>
    <row r="137" spans="2:5" x14ac:dyDescent="0.25">
      <c r="B137" s="69"/>
      <c r="C137" s="69"/>
      <c r="D137" s="69"/>
      <c r="E137" s="6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5"/>
  <sheetViews>
    <sheetView workbookViewId="0">
      <selection activeCell="E8" sqref="E8"/>
    </sheetView>
  </sheetViews>
  <sheetFormatPr defaultRowHeight="15" x14ac:dyDescent="0.25"/>
  <cols>
    <col min="1" max="1" width="9.140625" style="69"/>
    <col min="2" max="2" width="36" customWidth="1"/>
    <col min="3" max="3" width="16.5703125" customWidth="1"/>
    <col min="4" max="4" width="14.140625" customWidth="1"/>
    <col min="5" max="5" width="9.140625" style="69"/>
    <col min="6" max="6" width="54.28515625" customWidth="1"/>
    <col min="11" max="11" width="16.42578125" customWidth="1"/>
  </cols>
  <sheetData>
    <row r="1" spans="2:28" s="69" customFormat="1" x14ac:dyDescent="0.25"/>
    <row r="2" spans="2:28" x14ac:dyDescent="0.25">
      <c r="B2" s="10" t="s">
        <v>46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2:28" x14ac:dyDescent="0.25">
      <c r="F3" s="47" t="s">
        <v>78</v>
      </c>
      <c r="G3" s="82" t="s">
        <v>47</v>
      </c>
      <c r="H3" s="82"/>
      <c r="I3" s="82"/>
      <c r="J3" s="82"/>
      <c r="K3" s="83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2:28" ht="15" customHeight="1" x14ac:dyDescent="0.25">
      <c r="F4" s="11"/>
      <c r="G4" s="38">
        <v>500</v>
      </c>
      <c r="H4" s="45">
        <v>750</v>
      </c>
      <c r="I4" s="38">
        <v>1000</v>
      </c>
      <c r="J4" s="45">
        <v>1500</v>
      </c>
      <c r="K4" s="42" t="s">
        <v>51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2:28" x14ac:dyDescent="0.25">
      <c r="B5" t="s">
        <v>0</v>
      </c>
      <c r="C5" s="20">
        <v>15000</v>
      </c>
      <c r="F5" s="17"/>
      <c r="G5" s="39"/>
      <c r="H5" s="19"/>
      <c r="I5" s="39"/>
      <c r="J5" s="19"/>
      <c r="K5" s="43" t="s">
        <v>52</v>
      </c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</row>
    <row r="6" spans="2:28" x14ac:dyDescent="0.25">
      <c r="F6" s="17"/>
      <c r="G6" s="39" t="s">
        <v>45</v>
      </c>
      <c r="H6" s="19" t="s">
        <v>45</v>
      </c>
      <c r="I6" s="39" t="s">
        <v>45</v>
      </c>
      <c r="J6" s="19" t="s">
        <v>45</v>
      </c>
      <c r="K6" s="39" t="s">
        <v>45</v>
      </c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2:28" x14ac:dyDescent="0.25">
      <c r="B7" t="s">
        <v>47</v>
      </c>
      <c r="C7" s="20">
        <v>50</v>
      </c>
      <c r="D7" t="s">
        <v>44</v>
      </c>
      <c r="F7" s="17"/>
      <c r="G7" s="17"/>
      <c r="H7" s="1"/>
      <c r="I7" s="17"/>
      <c r="J7" s="1"/>
      <c r="K7" s="17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2:28" x14ac:dyDescent="0.25">
      <c r="F8" s="46" t="s">
        <v>50</v>
      </c>
      <c r="G8" s="40">
        <v>3</v>
      </c>
      <c r="H8" s="37">
        <v>3.5</v>
      </c>
      <c r="I8" s="40">
        <v>5</v>
      </c>
      <c r="J8" s="37">
        <v>7</v>
      </c>
      <c r="K8" s="40">
        <v>0.5</v>
      </c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8" x14ac:dyDescent="0.25">
      <c r="B9" t="s">
        <v>48</v>
      </c>
      <c r="C9" s="20">
        <v>3</v>
      </c>
      <c r="D9" t="s">
        <v>45</v>
      </c>
      <c r="F9" s="12"/>
      <c r="G9" s="41"/>
      <c r="H9" s="44"/>
      <c r="I9" s="41"/>
      <c r="J9" s="44"/>
      <c r="K9" s="41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2:28" x14ac:dyDescent="0.25">
      <c r="F10" s="47"/>
      <c r="G10" s="82" t="s">
        <v>47</v>
      </c>
      <c r="H10" s="82"/>
      <c r="I10" s="82"/>
      <c r="J10" s="82"/>
      <c r="K10" s="83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8" x14ac:dyDescent="0.25">
      <c r="B11" t="s">
        <v>49</v>
      </c>
      <c r="C11" s="2">
        <f>C5*C9/100</f>
        <v>450</v>
      </c>
      <c r="F11" s="47"/>
      <c r="G11" s="38">
        <v>50</v>
      </c>
      <c r="H11" s="45">
        <v>100</v>
      </c>
      <c r="I11" s="38">
        <v>150</v>
      </c>
      <c r="J11" s="45">
        <v>200</v>
      </c>
      <c r="K11" s="49" t="s">
        <v>51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8" x14ac:dyDescent="0.25">
      <c r="F12" s="17"/>
      <c r="G12" s="39"/>
      <c r="H12" s="19"/>
      <c r="I12" s="39"/>
      <c r="J12" s="19"/>
      <c r="K12" s="43" t="s">
        <v>52</v>
      </c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2:28" x14ac:dyDescent="0.25">
      <c r="B13" s="69"/>
      <c r="C13" s="69"/>
      <c r="D13" s="69"/>
      <c r="F13" s="14" t="s">
        <v>53</v>
      </c>
      <c r="G13" s="39"/>
      <c r="H13" s="19"/>
      <c r="I13" s="39"/>
      <c r="J13" s="19"/>
      <c r="K13" s="3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2:28" x14ac:dyDescent="0.25">
      <c r="B14" s="69"/>
      <c r="C14" s="69"/>
      <c r="D14" s="69"/>
      <c r="F14" s="48" t="s">
        <v>54</v>
      </c>
      <c r="G14" s="80">
        <v>1.5</v>
      </c>
      <c r="H14" s="81">
        <v>2.5</v>
      </c>
      <c r="I14" s="80">
        <v>3.5</v>
      </c>
      <c r="J14" s="81">
        <v>4.5</v>
      </c>
      <c r="K14" s="80">
        <v>2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2:28" x14ac:dyDescent="0.25">
      <c r="B15" s="69"/>
      <c r="C15" s="69"/>
      <c r="D15" s="69"/>
      <c r="F15" s="48" t="s">
        <v>55</v>
      </c>
      <c r="G15" s="80"/>
      <c r="H15" s="81"/>
      <c r="I15" s="80"/>
      <c r="J15" s="81"/>
      <c r="K15" s="80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2:28" x14ac:dyDescent="0.25">
      <c r="B16" s="69"/>
      <c r="C16" s="69"/>
      <c r="D16" s="69"/>
      <c r="F16" s="13"/>
      <c r="G16" s="50"/>
      <c r="H16" s="51"/>
      <c r="I16" s="50"/>
      <c r="J16" s="51"/>
      <c r="K16" s="50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2:24" x14ac:dyDescent="0.25">
      <c r="B17" s="69"/>
      <c r="C17" s="69"/>
      <c r="D17" s="69"/>
      <c r="F17" s="48" t="s">
        <v>56</v>
      </c>
      <c r="G17" s="80">
        <v>3</v>
      </c>
      <c r="H17" s="81">
        <v>5</v>
      </c>
      <c r="I17" s="80">
        <v>6</v>
      </c>
      <c r="J17" s="81">
        <v>7</v>
      </c>
      <c r="K17" s="80">
        <v>2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2:24" x14ac:dyDescent="0.25">
      <c r="B18" s="69"/>
      <c r="C18" s="69"/>
      <c r="D18" s="69"/>
      <c r="F18" s="48" t="s">
        <v>57</v>
      </c>
      <c r="G18" s="80"/>
      <c r="H18" s="81"/>
      <c r="I18" s="80"/>
      <c r="J18" s="81"/>
      <c r="K18" s="80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2:24" x14ac:dyDescent="0.25">
      <c r="B19" s="69"/>
      <c r="C19" s="69"/>
      <c r="D19" s="69"/>
      <c r="F19" s="13"/>
      <c r="G19" s="50"/>
      <c r="H19" s="51"/>
      <c r="I19" s="50"/>
      <c r="J19" s="51"/>
      <c r="K19" s="50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2:24" x14ac:dyDescent="0.25">
      <c r="B20" s="69"/>
      <c r="C20" s="69"/>
      <c r="D20" s="69"/>
      <c r="F20" s="14" t="s">
        <v>58</v>
      </c>
      <c r="G20" s="50"/>
      <c r="H20" s="51"/>
      <c r="I20" s="50"/>
      <c r="J20" s="51"/>
      <c r="K20" s="50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2:24" x14ac:dyDescent="0.25">
      <c r="B21" s="69"/>
      <c r="C21" s="69"/>
      <c r="D21" s="69"/>
      <c r="F21" s="48" t="s">
        <v>59</v>
      </c>
      <c r="G21" s="52">
        <v>4.5</v>
      </c>
      <c r="H21" s="53">
        <v>8</v>
      </c>
      <c r="I21" s="52">
        <v>11</v>
      </c>
      <c r="J21" s="53">
        <v>14</v>
      </c>
      <c r="K21" s="52">
        <v>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spans="2:24" x14ac:dyDescent="0.25">
      <c r="B22" s="69"/>
      <c r="C22" s="69"/>
      <c r="D22" s="69"/>
      <c r="F22" s="13"/>
      <c r="G22" s="50"/>
      <c r="H22" s="51"/>
      <c r="I22" s="50"/>
      <c r="J22" s="51"/>
      <c r="K22" s="50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spans="2:24" x14ac:dyDescent="0.25">
      <c r="B23" s="69"/>
      <c r="C23" s="69"/>
      <c r="D23" s="69"/>
      <c r="F23" s="48" t="s">
        <v>60</v>
      </c>
      <c r="G23" s="52">
        <v>4</v>
      </c>
      <c r="H23" s="53">
        <v>7</v>
      </c>
      <c r="I23" s="52">
        <v>9.5</v>
      </c>
      <c r="J23" s="53">
        <v>12</v>
      </c>
      <c r="K23" s="52">
        <v>5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spans="2:24" x14ac:dyDescent="0.25">
      <c r="B24" s="69"/>
      <c r="C24" s="69"/>
      <c r="D24" s="69"/>
      <c r="F24" s="13"/>
      <c r="G24" s="50"/>
      <c r="H24" s="51"/>
      <c r="I24" s="50"/>
      <c r="J24" s="51"/>
      <c r="K24" s="50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spans="2:24" x14ac:dyDescent="0.25">
      <c r="B25" s="69"/>
      <c r="C25" s="69"/>
      <c r="D25" s="69"/>
      <c r="F25" s="48" t="s">
        <v>61</v>
      </c>
      <c r="G25" s="80">
        <v>3</v>
      </c>
      <c r="H25" s="81">
        <v>5.5</v>
      </c>
      <c r="I25" s="80">
        <v>7.5</v>
      </c>
      <c r="J25" s="81">
        <v>9.5</v>
      </c>
      <c r="K25" s="80">
        <v>4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spans="2:24" x14ac:dyDescent="0.25">
      <c r="B26" s="69"/>
      <c r="C26" s="69"/>
      <c r="D26" s="69"/>
      <c r="F26" s="48" t="s">
        <v>62</v>
      </c>
      <c r="G26" s="80"/>
      <c r="H26" s="81"/>
      <c r="I26" s="80"/>
      <c r="J26" s="81"/>
      <c r="K26" s="80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spans="2:24" x14ac:dyDescent="0.25">
      <c r="B27" s="69"/>
      <c r="C27" s="69"/>
      <c r="D27" s="69"/>
      <c r="F27" s="48" t="s">
        <v>63</v>
      </c>
      <c r="G27" s="80"/>
      <c r="H27" s="81"/>
      <c r="I27" s="80"/>
      <c r="J27" s="81"/>
      <c r="K27" s="80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spans="2:24" x14ac:dyDescent="0.25">
      <c r="B28" s="69"/>
      <c r="C28" s="69"/>
      <c r="D28" s="69"/>
      <c r="F28" s="13"/>
      <c r="G28" s="50"/>
      <c r="H28" s="51"/>
      <c r="I28" s="50"/>
      <c r="J28" s="51"/>
      <c r="K28" s="50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spans="2:24" x14ac:dyDescent="0.25">
      <c r="B29" s="69"/>
      <c r="C29" s="69"/>
      <c r="D29" s="69"/>
      <c r="F29" s="48" t="s">
        <v>64</v>
      </c>
      <c r="G29" s="80">
        <v>2.5</v>
      </c>
      <c r="H29" s="81">
        <v>4.5</v>
      </c>
      <c r="I29" s="80">
        <v>6.5</v>
      </c>
      <c r="J29" s="81">
        <v>8.5</v>
      </c>
      <c r="K29" s="80">
        <v>4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</row>
    <row r="30" spans="2:24" x14ac:dyDescent="0.25">
      <c r="B30" s="69"/>
      <c r="C30" s="69"/>
      <c r="D30" s="69"/>
      <c r="F30" s="48" t="s">
        <v>65</v>
      </c>
      <c r="G30" s="80"/>
      <c r="H30" s="81"/>
      <c r="I30" s="80"/>
      <c r="J30" s="81"/>
      <c r="K30" s="80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</row>
    <row r="31" spans="2:24" x14ac:dyDescent="0.25">
      <c r="B31" s="69"/>
      <c r="C31" s="69"/>
      <c r="D31" s="69"/>
      <c r="F31" s="13"/>
      <c r="G31" s="50"/>
      <c r="H31" s="51"/>
      <c r="I31" s="50"/>
      <c r="J31" s="51"/>
      <c r="K31" s="50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</row>
    <row r="32" spans="2:24" x14ac:dyDescent="0.25">
      <c r="B32" s="69"/>
      <c r="C32" s="69"/>
      <c r="D32" s="69"/>
      <c r="F32" s="48" t="s">
        <v>66</v>
      </c>
      <c r="G32" s="52">
        <v>2</v>
      </c>
      <c r="H32" s="53">
        <v>4</v>
      </c>
      <c r="I32" s="52">
        <v>5.5</v>
      </c>
      <c r="J32" s="53">
        <v>7</v>
      </c>
      <c r="K32" s="52">
        <v>3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  <row r="33" spans="2:24" x14ac:dyDescent="0.25">
      <c r="B33" s="69"/>
      <c r="C33" s="69"/>
      <c r="D33" s="69"/>
      <c r="F33" s="13"/>
      <c r="G33" s="50"/>
      <c r="H33" s="51"/>
      <c r="I33" s="50"/>
      <c r="J33" s="51"/>
      <c r="K33" s="50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</row>
    <row r="34" spans="2:24" x14ac:dyDescent="0.25">
      <c r="B34" s="69"/>
      <c r="C34" s="69"/>
      <c r="D34" s="69"/>
      <c r="F34" s="48" t="s">
        <v>67</v>
      </c>
      <c r="G34" s="52">
        <v>1.5</v>
      </c>
      <c r="H34" s="53">
        <v>2</v>
      </c>
      <c r="I34" s="52">
        <v>2.5</v>
      </c>
      <c r="J34" s="53">
        <v>3</v>
      </c>
      <c r="K34" s="52">
        <v>0.5</v>
      </c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</row>
    <row r="35" spans="2:24" x14ac:dyDescent="0.25">
      <c r="B35" s="69"/>
      <c r="C35" s="69"/>
      <c r="D35" s="69"/>
      <c r="F35" s="15"/>
      <c r="G35" s="12"/>
      <c r="H35" s="16"/>
      <c r="I35" s="12"/>
      <c r="J35" s="16"/>
      <c r="K35" s="12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</row>
    <row r="36" spans="2:24" x14ac:dyDescent="0.25">
      <c r="B36" s="69"/>
      <c r="C36" s="69"/>
      <c r="D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</row>
    <row r="37" spans="2:24" x14ac:dyDescent="0.25">
      <c r="B37" s="69"/>
      <c r="C37" s="69"/>
      <c r="D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</row>
    <row r="38" spans="2:24" x14ac:dyDescent="0.25">
      <c r="B38" s="69"/>
      <c r="C38" s="69"/>
      <c r="D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</row>
    <row r="39" spans="2:24" x14ac:dyDescent="0.25">
      <c r="B39" s="69"/>
      <c r="C39" s="69"/>
      <c r="D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</row>
    <row r="40" spans="2:24" x14ac:dyDescent="0.25">
      <c r="B40" s="69"/>
      <c r="C40" s="69"/>
      <c r="D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</row>
    <row r="41" spans="2:24" x14ac:dyDescent="0.25">
      <c r="B41" s="69"/>
      <c r="C41" s="69"/>
      <c r="D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</row>
    <row r="42" spans="2:24" x14ac:dyDescent="0.25">
      <c r="B42" s="69"/>
      <c r="C42" s="69"/>
      <c r="D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</row>
    <row r="43" spans="2:24" x14ac:dyDescent="0.25">
      <c r="B43" s="69"/>
      <c r="C43" s="69"/>
      <c r="D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</row>
    <row r="44" spans="2:24" x14ac:dyDescent="0.25">
      <c r="B44" s="69"/>
      <c r="C44" s="69"/>
      <c r="D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</row>
    <row r="45" spans="2:24" x14ac:dyDescent="0.25">
      <c r="B45" s="69"/>
      <c r="C45" s="69"/>
      <c r="D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</row>
    <row r="46" spans="2:24" x14ac:dyDescent="0.25">
      <c r="B46" s="69"/>
      <c r="C46" s="69"/>
      <c r="D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</row>
    <row r="47" spans="2:24" x14ac:dyDescent="0.25">
      <c r="B47" s="69"/>
      <c r="C47" s="69"/>
      <c r="D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</row>
    <row r="48" spans="2:24" x14ac:dyDescent="0.25">
      <c r="B48" s="69"/>
      <c r="C48" s="69"/>
      <c r="D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</row>
    <row r="49" spans="2:24" x14ac:dyDescent="0.25">
      <c r="B49" s="69"/>
      <c r="C49" s="69"/>
      <c r="D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</row>
    <row r="50" spans="2:24" x14ac:dyDescent="0.25">
      <c r="B50" s="69"/>
      <c r="C50" s="69"/>
      <c r="D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</row>
    <row r="51" spans="2:24" x14ac:dyDescent="0.25">
      <c r="B51" s="69"/>
      <c r="C51" s="69"/>
      <c r="D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</row>
    <row r="52" spans="2:24" x14ac:dyDescent="0.25">
      <c r="B52" s="69"/>
      <c r="C52" s="69"/>
      <c r="D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</row>
    <row r="53" spans="2:24" x14ac:dyDescent="0.25">
      <c r="B53" s="69"/>
      <c r="C53" s="69"/>
      <c r="D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</row>
    <row r="54" spans="2:24" x14ac:dyDescent="0.25">
      <c r="B54" s="69"/>
      <c r="C54" s="69"/>
      <c r="D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</row>
    <row r="55" spans="2:24" x14ac:dyDescent="0.25">
      <c r="B55" s="69"/>
      <c r="C55" s="69"/>
      <c r="D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</row>
    <row r="56" spans="2:24" x14ac:dyDescent="0.25">
      <c r="B56" s="69"/>
      <c r="C56" s="69"/>
      <c r="D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</row>
    <row r="57" spans="2:24" x14ac:dyDescent="0.25">
      <c r="B57" s="69"/>
      <c r="C57" s="69"/>
      <c r="D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2:24" x14ac:dyDescent="0.25">
      <c r="B58" s="69"/>
      <c r="C58" s="69"/>
      <c r="D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</row>
    <row r="59" spans="2:24" x14ac:dyDescent="0.25">
      <c r="B59" s="69"/>
      <c r="C59" s="69"/>
      <c r="D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</row>
    <row r="60" spans="2:24" x14ac:dyDescent="0.25">
      <c r="B60" s="69"/>
      <c r="C60" s="69"/>
      <c r="D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</row>
    <row r="61" spans="2:24" x14ac:dyDescent="0.25">
      <c r="B61" s="69"/>
      <c r="C61" s="69"/>
      <c r="D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</row>
    <row r="62" spans="2:24" x14ac:dyDescent="0.25">
      <c r="B62" s="69"/>
      <c r="C62" s="69"/>
      <c r="D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2:24" x14ac:dyDescent="0.25">
      <c r="B63" s="69"/>
      <c r="C63" s="69"/>
      <c r="D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</row>
    <row r="64" spans="2:24" x14ac:dyDescent="0.25">
      <c r="B64" s="69"/>
      <c r="C64" s="69"/>
      <c r="D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</row>
    <row r="65" spans="2:24" x14ac:dyDescent="0.25">
      <c r="B65" s="69"/>
      <c r="C65" s="69"/>
      <c r="D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</row>
    <row r="66" spans="2:24" x14ac:dyDescent="0.25">
      <c r="B66" s="69"/>
      <c r="C66" s="69"/>
      <c r="D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</row>
    <row r="67" spans="2:24" x14ac:dyDescent="0.25">
      <c r="B67" s="69"/>
      <c r="C67" s="69"/>
      <c r="D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</row>
    <row r="68" spans="2:24" x14ac:dyDescent="0.25">
      <c r="B68" s="69"/>
      <c r="C68" s="69"/>
      <c r="D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</row>
    <row r="69" spans="2:24" x14ac:dyDescent="0.25">
      <c r="B69" s="69"/>
      <c r="C69" s="69"/>
      <c r="D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</row>
    <row r="70" spans="2:24" x14ac:dyDescent="0.25">
      <c r="B70" s="69"/>
      <c r="C70" s="69"/>
      <c r="D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  <row r="71" spans="2:24" x14ac:dyDescent="0.25">
      <c r="B71" s="69"/>
      <c r="C71" s="69"/>
      <c r="D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</row>
    <row r="72" spans="2:24" x14ac:dyDescent="0.25">
      <c r="B72" s="69"/>
      <c r="C72" s="69"/>
      <c r="D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</row>
    <row r="73" spans="2:24" x14ac:dyDescent="0.25">
      <c r="B73" s="69"/>
      <c r="C73" s="69"/>
      <c r="D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</row>
    <row r="74" spans="2:24" x14ac:dyDescent="0.25">
      <c r="B74" s="69"/>
      <c r="C74" s="69"/>
      <c r="D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</row>
    <row r="75" spans="2:24" x14ac:dyDescent="0.25">
      <c r="B75" s="69"/>
      <c r="C75" s="69"/>
      <c r="D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</row>
    <row r="76" spans="2:24" x14ac:dyDescent="0.25">
      <c r="B76" s="69"/>
      <c r="C76" s="69"/>
      <c r="D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spans="2:24" x14ac:dyDescent="0.25">
      <c r="B77" s="69"/>
      <c r="C77" s="69"/>
      <c r="D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spans="2:24" x14ac:dyDescent="0.25">
      <c r="B78" s="69"/>
      <c r="C78" s="69"/>
      <c r="D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</row>
    <row r="79" spans="2:24" x14ac:dyDescent="0.25">
      <c r="B79" s="69"/>
      <c r="C79" s="69"/>
      <c r="D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2:24" x14ac:dyDescent="0.25">
      <c r="B80" s="69"/>
      <c r="C80" s="69"/>
      <c r="D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2:24" x14ac:dyDescent="0.25">
      <c r="B81" s="69"/>
      <c r="C81" s="69"/>
      <c r="D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2:24" x14ac:dyDescent="0.25">
      <c r="B82" s="69"/>
      <c r="C82" s="69"/>
      <c r="D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</row>
    <row r="83" spans="2:24" x14ac:dyDescent="0.25">
      <c r="B83" s="69"/>
      <c r="C83" s="69"/>
      <c r="D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</row>
    <row r="84" spans="2:24" x14ac:dyDescent="0.25">
      <c r="B84" s="69"/>
      <c r="C84" s="69"/>
      <c r="D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  <row r="85" spans="2:24" x14ac:dyDescent="0.25">
      <c r="B85" s="69"/>
      <c r="C85" s="69"/>
      <c r="D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</row>
    <row r="86" spans="2:24" x14ac:dyDescent="0.25">
      <c r="B86" s="69"/>
      <c r="C86" s="69"/>
      <c r="D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</row>
    <row r="87" spans="2:24" x14ac:dyDescent="0.25">
      <c r="B87" s="69"/>
      <c r="C87" s="69"/>
      <c r="D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</row>
    <row r="88" spans="2:24" x14ac:dyDescent="0.25">
      <c r="B88" s="69"/>
      <c r="C88" s="69"/>
      <c r="D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</row>
    <row r="89" spans="2:24" x14ac:dyDescent="0.25">
      <c r="B89" s="69"/>
      <c r="C89" s="69"/>
      <c r="D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</row>
    <row r="90" spans="2:24" x14ac:dyDescent="0.25">
      <c r="B90" s="69"/>
      <c r="C90" s="69"/>
      <c r="D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</row>
    <row r="91" spans="2:24" x14ac:dyDescent="0.25">
      <c r="B91" s="69"/>
      <c r="C91" s="69"/>
      <c r="D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</row>
    <row r="92" spans="2:24" x14ac:dyDescent="0.25">
      <c r="B92" s="69"/>
      <c r="C92" s="69"/>
      <c r="D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</row>
    <row r="93" spans="2:24" x14ac:dyDescent="0.25">
      <c r="B93" s="69"/>
      <c r="C93" s="69"/>
      <c r="D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</row>
    <row r="94" spans="2:24" x14ac:dyDescent="0.25">
      <c r="B94" s="69"/>
      <c r="C94" s="69"/>
      <c r="D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</row>
    <row r="95" spans="2:24" x14ac:dyDescent="0.25">
      <c r="B95" s="69"/>
      <c r="C95" s="69"/>
      <c r="D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</row>
    <row r="96" spans="2:24" x14ac:dyDescent="0.25">
      <c r="B96" s="69"/>
      <c r="C96" s="69"/>
      <c r="D96" s="69"/>
    </row>
    <row r="97" spans="2:4" x14ac:dyDescent="0.25">
      <c r="B97" s="69"/>
      <c r="C97" s="69"/>
      <c r="D97" s="69"/>
    </row>
    <row r="98" spans="2:4" x14ac:dyDescent="0.25">
      <c r="B98" s="69"/>
      <c r="C98" s="69"/>
      <c r="D98" s="69"/>
    </row>
    <row r="99" spans="2:4" x14ac:dyDescent="0.25">
      <c r="B99" s="69"/>
      <c r="C99" s="69"/>
      <c r="D99" s="69"/>
    </row>
    <row r="100" spans="2:4" x14ac:dyDescent="0.25">
      <c r="B100" s="69"/>
      <c r="C100" s="69"/>
      <c r="D100" s="69"/>
    </row>
    <row r="101" spans="2:4" x14ac:dyDescent="0.25">
      <c r="B101" s="69"/>
      <c r="C101" s="69"/>
      <c r="D101" s="69"/>
    </row>
    <row r="102" spans="2:4" x14ac:dyDescent="0.25">
      <c r="B102" s="69"/>
      <c r="C102" s="69"/>
      <c r="D102" s="69"/>
    </row>
    <row r="103" spans="2:4" x14ac:dyDescent="0.25">
      <c r="B103" s="69"/>
      <c r="C103" s="69"/>
      <c r="D103" s="69"/>
    </row>
    <row r="104" spans="2:4" x14ac:dyDescent="0.25">
      <c r="B104" s="69"/>
      <c r="C104" s="69"/>
      <c r="D104" s="69"/>
    </row>
    <row r="105" spans="2:4" x14ac:dyDescent="0.25">
      <c r="B105" s="69"/>
      <c r="C105" s="69"/>
      <c r="D105" s="69"/>
    </row>
    <row r="106" spans="2:4" x14ac:dyDescent="0.25">
      <c r="B106" s="69"/>
      <c r="C106" s="69"/>
      <c r="D106" s="69"/>
    </row>
    <row r="107" spans="2:4" x14ac:dyDescent="0.25">
      <c r="B107" s="69"/>
      <c r="C107" s="69"/>
      <c r="D107" s="69"/>
    </row>
    <row r="108" spans="2:4" x14ac:dyDescent="0.25">
      <c r="B108" s="69"/>
      <c r="C108" s="69"/>
      <c r="D108" s="69"/>
    </row>
    <row r="109" spans="2:4" x14ac:dyDescent="0.25">
      <c r="B109" s="69"/>
      <c r="C109" s="69"/>
      <c r="D109" s="69"/>
    </row>
    <row r="110" spans="2:4" x14ac:dyDescent="0.25">
      <c r="B110" s="69"/>
      <c r="C110" s="69"/>
      <c r="D110" s="69"/>
    </row>
    <row r="111" spans="2:4" x14ac:dyDescent="0.25">
      <c r="B111" s="69"/>
      <c r="C111" s="69"/>
      <c r="D111" s="69"/>
    </row>
    <row r="112" spans="2:4" x14ac:dyDescent="0.25">
      <c r="B112" s="69"/>
      <c r="C112" s="69"/>
      <c r="D112" s="69"/>
    </row>
    <row r="113" spans="2:4" x14ac:dyDescent="0.25">
      <c r="B113" s="69"/>
      <c r="C113" s="69"/>
      <c r="D113" s="69"/>
    </row>
    <row r="114" spans="2:4" x14ac:dyDescent="0.25">
      <c r="B114" s="69"/>
      <c r="C114" s="69"/>
      <c r="D114" s="69"/>
    </row>
    <row r="115" spans="2:4" x14ac:dyDescent="0.25">
      <c r="B115" s="69"/>
      <c r="C115" s="69"/>
      <c r="D115" s="69"/>
    </row>
  </sheetData>
  <mergeCells count="22">
    <mergeCell ref="G3:K3"/>
    <mergeCell ref="G10:K10"/>
    <mergeCell ref="G29:G30"/>
    <mergeCell ref="H29:H30"/>
    <mergeCell ref="I29:I30"/>
    <mergeCell ref="J29:J30"/>
    <mergeCell ref="K29:K30"/>
    <mergeCell ref="G25:G27"/>
    <mergeCell ref="H25:H27"/>
    <mergeCell ref="I25:I27"/>
    <mergeCell ref="J25:J27"/>
    <mergeCell ref="K25:K27"/>
    <mergeCell ref="G17:G18"/>
    <mergeCell ref="H17:H18"/>
    <mergeCell ref="I17:I18"/>
    <mergeCell ref="J17:J18"/>
    <mergeCell ref="K17:K18"/>
    <mergeCell ref="G14:G15"/>
    <mergeCell ref="H14:H15"/>
    <mergeCell ref="I14:I15"/>
    <mergeCell ref="J14:J15"/>
    <mergeCell ref="K14:K15"/>
  </mergeCells>
  <pageMargins left="0.70866141732283472" right="0.70866141732283472" top="0.74803149606299213" bottom="0.74803149606299213" header="0.31496062992125984" footer="0.31496062992125984"/>
  <pageSetup paperSize="9" scale="4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Hectare</vt:lpstr>
      <vt:lpstr>Hour</vt:lpstr>
      <vt:lpstr>Workrate</vt:lpstr>
      <vt:lpstr>Repair costs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2017-09-26T14:09:50Z</dcterms:created>
  <dcterms:modified xsi:type="dcterms:W3CDTF">2017-09-30T14:26:42Z</dcterms:modified>
</cp:coreProperties>
</file>